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8445" activeTab="0"/>
  </bookViews>
  <sheets>
    <sheet name="Октябрь" sheetId="1" r:id="rId1"/>
    <sheet name="Сентябрь ОДН" sheetId="2" r:id="rId2"/>
  </sheets>
  <definedNames/>
  <calcPr fullCalcOnLoad="1"/>
</workbook>
</file>

<file path=xl/sharedStrings.xml><?xml version="1.0" encoding="utf-8"?>
<sst xmlns="http://schemas.openxmlformats.org/spreadsheetml/2006/main" count="347" uniqueCount="124">
  <si>
    <t>Расход</t>
  </si>
  <si>
    <t xml:space="preserve">горячей </t>
  </si>
  <si>
    <t>холодной</t>
  </si>
  <si>
    <t>воды,куб.м.</t>
  </si>
  <si>
    <t>электроэнергии</t>
  </si>
  <si>
    <t>кВт. Час</t>
  </si>
  <si>
    <t>9/43</t>
  </si>
  <si>
    <t>13/02А кор.1</t>
  </si>
  <si>
    <t>13/02А кор.2</t>
  </si>
  <si>
    <t>36-2-1</t>
  </si>
  <si>
    <t>36-2-2</t>
  </si>
  <si>
    <t>36/5</t>
  </si>
  <si>
    <t>36-6-1</t>
  </si>
  <si>
    <t>36-6-2</t>
  </si>
  <si>
    <t>36-7-1</t>
  </si>
  <si>
    <t>36-7-2</t>
  </si>
  <si>
    <t xml:space="preserve">37/1 </t>
  </si>
  <si>
    <t>37/2</t>
  </si>
  <si>
    <t xml:space="preserve">37/03 </t>
  </si>
  <si>
    <t>37/06</t>
  </si>
  <si>
    <t>37/07</t>
  </si>
  <si>
    <t>37/08</t>
  </si>
  <si>
    <t>37/21</t>
  </si>
  <si>
    <t>37/22</t>
  </si>
  <si>
    <t xml:space="preserve">37/27 </t>
  </si>
  <si>
    <t>37/28</t>
  </si>
  <si>
    <t>37/29</t>
  </si>
  <si>
    <t>38/09А</t>
  </si>
  <si>
    <t>39/02А</t>
  </si>
  <si>
    <t>53/27 Б,В</t>
  </si>
  <si>
    <t>53/30</t>
  </si>
  <si>
    <t>53/31</t>
  </si>
  <si>
    <t>53/42</t>
  </si>
  <si>
    <t>53/44</t>
  </si>
  <si>
    <t>58/12А</t>
  </si>
  <si>
    <t>59/04Бл.2</t>
  </si>
  <si>
    <t>59/04Бл.1</t>
  </si>
  <si>
    <t>59/04Бл.3</t>
  </si>
  <si>
    <t>60/03</t>
  </si>
  <si>
    <t>60/12</t>
  </si>
  <si>
    <t>60/13</t>
  </si>
  <si>
    <t>60/14</t>
  </si>
  <si>
    <t>60/15</t>
  </si>
  <si>
    <t>60/16</t>
  </si>
  <si>
    <t>62/06-2</t>
  </si>
  <si>
    <t>62/06-1</t>
  </si>
  <si>
    <t>№</t>
  </si>
  <si>
    <t>п/п</t>
  </si>
  <si>
    <t>36-3-2</t>
  </si>
  <si>
    <t>60/06</t>
  </si>
  <si>
    <t>9/42</t>
  </si>
  <si>
    <t>36/1</t>
  </si>
  <si>
    <t>36-2-3</t>
  </si>
  <si>
    <t>пр.Мира</t>
  </si>
  <si>
    <t>6А</t>
  </si>
  <si>
    <t>пр.  Мира</t>
  </si>
  <si>
    <t>8А</t>
  </si>
  <si>
    <t>Х.Туфана</t>
  </si>
  <si>
    <t>45А</t>
  </si>
  <si>
    <t>б-р Юных Ленинцев</t>
  </si>
  <si>
    <t>1А</t>
  </si>
  <si>
    <t>пр.Чулман</t>
  </si>
  <si>
    <t>ул. Раскольникова</t>
  </si>
  <si>
    <t>15А</t>
  </si>
  <si>
    <t>ул. Сергея Максютова</t>
  </si>
  <si>
    <t>17/2</t>
  </si>
  <si>
    <t>пр. Чулман</t>
  </si>
  <si>
    <t>пр. Др. Народов</t>
  </si>
  <si>
    <t>43/23</t>
  </si>
  <si>
    <t>61А</t>
  </si>
  <si>
    <t>пр. Московский</t>
  </si>
  <si>
    <t>136А</t>
  </si>
  <si>
    <t xml:space="preserve"> 40лет Победы</t>
  </si>
  <si>
    <t>пр. Автозаводск</t>
  </si>
  <si>
    <t>5А</t>
  </si>
  <si>
    <t>б-р Кол Гали</t>
  </si>
  <si>
    <t>20А</t>
  </si>
  <si>
    <t>25Б</t>
  </si>
  <si>
    <t>25А</t>
  </si>
  <si>
    <t>25В</t>
  </si>
  <si>
    <t>ул. Ахметшина</t>
  </si>
  <si>
    <t>ул. Акад. Королева</t>
  </si>
  <si>
    <t>25 А</t>
  </si>
  <si>
    <t>25 Б</t>
  </si>
  <si>
    <t>36-3-1</t>
  </si>
  <si>
    <t>35-9-2</t>
  </si>
  <si>
    <t>35-10</t>
  </si>
  <si>
    <t>35-10-1</t>
  </si>
  <si>
    <t>ИТОГО:</t>
  </si>
  <si>
    <t>9/21</t>
  </si>
  <si>
    <t>9/41</t>
  </si>
  <si>
    <t>60/07</t>
  </si>
  <si>
    <t xml:space="preserve">9/22 </t>
  </si>
  <si>
    <t>53/32</t>
  </si>
  <si>
    <t>60/08</t>
  </si>
  <si>
    <t>81Б</t>
  </si>
  <si>
    <t>4А</t>
  </si>
  <si>
    <t xml:space="preserve">№  </t>
  </si>
  <si>
    <t xml:space="preserve"> домов</t>
  </si>
  <si>
    <t>жилых</t>
  </si>
  <si>
    <t xml:space="preserve">Отопление </t>
  </si>
  <si>
    <t>Гкал.</t>
  </si>
  <si>
    <t>35-6-3</t>
  </si>
  <si>
    <t>35-8-1</t>
  </si>
  <si>
    <t>ул.Раскольникова</t>
  </si>
  <si>
    <t>36-4-3</t>
  </si>
  <si>
    <t>27/17</t>
  </si>
  <si>
    <t>27/16А</t>
  </si>
  <si>
    <t>18/22А</t>
  </si>
  <si>
    <t>48 мкрн</t>
  </si>
  <si>
    <t>60/09</t>
  </si>
  <si>
    <t>ул. Хади Такташа</t>
  </si>
  <si>
    <t>б-р Домостроителей</t>
  </si>
  <si>
    <r>
      <t xml:space="preserve">   </t>
    </r>
    <r>
      <rPr>
        <b/>
        <sz val="11"/>
        <rFont val="Arial Cyr"/>
        <family val="0"/>
      </rPr>
      <t xml:space="preserve"> Расход энергоресурсов по жилым домам за Сентябрь 2012 года.</t>
    </r>
  </si>
  <si>
    <r>
      <t xml:space="preserve">   </t>
    </r>
    <r>
      <rPr>
        <b/>
        <sz val="11"/>
        <rFont val="Arial Cyr"/>
        <family val="0"/>
      </rPr>
      <t xml:space="preserve"> Расход энергоресурсов по жилым домам за Октябрь 2012 года.</t>
    </r>
  </si>
  <si>
    <t>50/19</t>
  </si>
  <si>
    <t xml:space="preserve">пр. Чулман </t>
  </si>
  <si>
    <t>ОДН</t>
  </si>
  <si>
    <t>воды, тонн</t>
  </si>
  <si>
    <t>ГВС, тонн</t>
  </si>
  <si>
    <t>ХВС, тонн</t>
  </si>
  <si>
    <t>Электроэнергия КвтЧ</t>
  </si>
  <si>
    <t>Отопление</t>
  </si>
  <si>
    <t>в том числе офисы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</si>
</sst>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25">
    <font>
      <sz val="10"/>
      <name val="Arial Cyr"/>
      <family val="0"/>
    </font>
    <font>
      <sz val="10"/>
      <name val="Helv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sz val="11"/>
      <name val="Helv"/>
      <family val="0"/>
    </font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52" applyFont="1">
      <alignment/>
      <protection/>
    </xf>
    <xf numFmtId="0" fontId="3" fillId="0" borderId="0" xfId="52" applyFont="1">
      <alignment/>
      <protection/>
    </xf>
    <xf numFmtId="0" fontId="4" fillId="0" borderId="0" xfId="52" applyFont="1" applyBorder="1">
      <alignment/>
      <protection/>
    </xf>
    <xf numFmtId="0" fontId="4" fillId="0" borderId="0" xfId="52" applyFont="1">
      <alignment/>
      <protection/>
    </xf>
    <xf numFmtId="0" fontId="2" fillId="0" borderId="0" xfId="52" applyFont="1" applyAlignment="1">
      <alignment horizontal="left"/>
      <protection/>
    </xf>
    <xf numFmtId="0" fontId="4" fillId="0" borderId="10" xfId="52" applyFont="1" applyBorder="1" applyAlignment="1">
      <alignment horizontal="center"/>
      <protection/>
    </xf>
    <xf numFmtId="0" fontId="4" fillId="0" borderId="11" xfId="52" applyFont="1" applyBorder="1" applyAlignment="1">
      <alignment horizontal="center"/>
      <protection/>
    </xf>
    <xf numFmtId="0" fontId="4" fillId="0" borderId="12" xfId="52" applyFont="1" applyBorder="1" applyAlignment="1">
      <alignment horizontal="center"/>
      <protection/>
    </xf>
    <xf numFmtId="0" fontId="5" fillId="0" borderId="0" xfId="52" applyFont="1">
      <alignment/>
      <protection/>
    </xf>
    <xf numFmtId="0" fontId="4" fillId="0" borderId="13" xfId="52" applyFont="1" applyBorder="1" applyAlignment="1">
      <alignment horizontal="center"/>
      <protection/>
    </xf>
    <xf numFmtId="0" fontId="4" fillId="0" borderId="14" xfId="52" applyFont="1" applyBorder="1">
      <alignment/>
      <protection/>
    </xf>
    <xf numFmtId="0" fontId="4" fillId="0" borderId="14" xfId="52" applyFont="1" applyBorder="1" applyAlignment="1">
      <alignment horizontal="center"/>
      <protection/>
    </xf>
    <xf numFmtId="0" fontId="4" fillId="0" borderId="15" xfId="52" applyFont="1" applyBorder="1" applyAlignment="1">
      <alignment horizontal="center"/>
      <protection/>
    </xf>
    <xf numFmtId="0" fontId="4" fillId="0" borderId="16" xfId="52" applyFont="1" applyBorder="1">
      <alignment/>
      <protection/>
    </xf>
    <xf numFmtId="0" fontId="4" fillId="0" borderId="16" xfId="52" applyFont="1" applyBorder="1" applyAlignment="1">
      <alignment horizontal="center"/>
      <protection/>
    </xf>
    <xf numFmtId="0" fontId="4" fillId="0" borderId="17" xfId="52" applyFont="1" applyBorder="1" applyAlignment="1">
      <alignment horizontal="center"/>
      <protection/>
    </xf>
    <xf numFmtId="0" fontId="4" fillId="0" borderId="18" xfId="52" applyFont="1" applyBorder="1">
      <alignment/>
      <protection/>
    </xf>
    <xf numFmtId="0" fontId="4" fillId="0" borderId="18" xfId="52" applyFont="1" applyBorder="1" applyAlignment="1">
      <alignment horizontal="center"/>
      <protection/>
    </xf>
    <xf numFmtId="0" fontId="0" fillId="0" borderId="19" xfId="52" applyFont="1" applyBorder="1" applyAlignment="1">
      <alignment horizontal="center"/>
      <protection/>
    </xf>
    <xf numFmtId="49" fontId="0" fillId="0" borderId="20" xfId="52" applyNumberFormat="1" applyFont="1" applyBorder="1" applyAlignment="1">
      <alignment horizontal="center"/>
      <protection/>
    </xf>
    <xf numFmtId="0" fontId="6" fillId="24" borderId="19" xfId="52" applyFont="1" applyFill="1" applyBorder="1" applyAlignment="1">
      <alignment horizontal="center"/>
      <protection/>
    </xf>
    <xf numFmtId="2" fontId="6" fillId="24" borderId="21" xfId="52" applyNumberFormat="1" applyFont="1" applyFill="1" applyBorder="1" applyAlignment="1">
      <alignment horizontal="center"/>
      <protection/>
    </xf>
    <xf numFmtId="0" fontId="6" fillId="24" borderId="22" xfId="52" applyFont="1" applyFill="1" applyBorder="1" applyAlignment="1">
      <alignment horizontal="center"/>
      <protection/>
    </xf>
    <xf numFmtId="0" fontId="6" fillId="0" borderId="22" xfId="52" applyFont="1" applyBorder="1" applyAlignment="1">
      <alignment horizontal="center"/>
      <protection/>
    </xf>
    <xf numFmtId="0" fontId="6" fillId="0" borderId="23" xfId="52" applyFont="1" applyBorder="1" applyAlignment="1">
      <alignment horizontal="center"/>
      <protection/>
    </xf>
    <xf numFmtId="0" fontId="6" fillId="0" borderId="22" xfId="52" applyFont="1" applyFill="1" applyBorder="1" applyAlignment="1">
      <alignment horizontal="center"/>
      <protection/>
    </xf>
    <xf numFmtId="49" fontId="6" fillId="0" borderId="23" xfId="52" applyNumberFormat="1" applyFont="1" applyBorder="1" applyAlignment="1">
      <alignment horizontal="center"/>
      <protection/>
    </xf>
    <xf numFmtId="0" fontId="4" fillId="0" borderId="24" xfId="52" applyFont="1" applyBorder="1" applyAlignment="1">
      <alignment horizontal="center"/>
      <protection/>
    </xf>
    <xf numFmtId="0" fontId="4" fillId="0" borderId="0" xfId="52" applyFont="1" applyBorder="1" applyAlignment="1">
      <alignment horizontal="center"/>
      <protection/>
    </xf>
    <xf numFmtId="0" fontId="4" fillId="24" borderId="0" xfId="52" applyFont="1" applyFill="1" applyBorder="1" applyAlignment="1">
      <alignment horizontal="center"/>
      <protection/>
    </xf>
    <xf numFmtId="0" fontId="0" fillId="0" borderId="20" xfId="52" applyFont="1" applyBorder="1" applyAlignment="1">
      <alignment horizontal="center"/>
      <protection/>
    </xf>
    <xf numFmtId="0" fontId="0" fillId="24" borderId="25" xfId="52" applyFont="1" applyFill="1" applyBorder="1" applyAlignment="1">
      <alignment horizontal="center"/>
      <protection/>
    </xf>
    <xf numFmtId="0" fontId="0" fillId="24" borderId="20" xfId="52" applyFont="1" applyFill="1" applyBorder="1" applyAlignment="1">
      <alignment horizontal="center"/>
      <protection/>
    </xf>
    <xf numFmtId="49" fontId="0" fillId="0" borderId="23" xfId="52" applyNumberFormat="1" applyFont="1" applyBorder="1" applyAlignment="1">
      <alignment horizontal="center"/>
      <protection/>
    </xf>
    <xf numFmtId="0" fontId="0" fillId="0" borderId="23" xfId="52" applyFont="1" applyBorder="1" applyAlignment="1">
      <alignment horizontal="center"/>
      <protection/>
    </xf>
    <xf numFmtId="0" fontId="0" fillId="24" borderId="26" xfId="52" applyFont="1" applyFill="1" applyBorder="1" applyAlignment="1">
      <alignment horizontal="center"/>
      <protection/>
    </xf>
    <xf numFmtId="0" fontId="0" fillId="24" borderId="23" xfId="52" applyFont="1" applyFill="1" applyBorder="1" applyAlignment="1">
      <alignment horizontal="center"/>
      <protection/>
    </xf>
    <xf numFmtId="0" fontId="0" fillId="24" borderId="27" xfId="52" applyFont="1" applyFill="1" applyBorder="1" applyAlignment="1">
      <alignment horizontal="center"/>
      <protection/>
    </xf>
    <xf numFmtId="0" fontId="0" fillId="0" borderId="28" xfId="52" applyFont="1" applyBorder="1">
      <alignment/>
      <protection/>
    </xf>
    <xf numFmtId="0" fontId="0" fillId="0" borderId="29" xfId="52" applyFont="1" applyBorder="1">
      <alignment/>
      <protection/>
    </xf>
    <xf numFmtId="0" fontId="0" fillId="0" borderId="24" xfId="52" applyFont="1" applyBorder="1">
      <alignment/>
      <protection/>
    </xf>
    <xf numFmtId="0" fontId="0" fillId="0" borderId="0" xfId="52" applyFont="1" applyBorder="1">
      <alignment/>
      <protection/>
    </xf>
    <xf numFmtId="2" fontId="4" fillId="24" borderId="24" xfId="52" applyNumberFormat="1" applyFont="1" applyFill="1" applyBorder="1" applyAlignment="1">
      <alignment horizontal="center"/>
      <protection/>
    </xf>
    <xf numFmtId="0" fontId="6" fillId="0" borderId="19" xfId="52" applyFont="1" applyBorder="1" applyAlignment="1">
      <alignment horizontal="center"/>
      <protection/>
    </xf>
    <xf numFmtId="2" fontId="0" fillId="24" borderId="30" xfId="52" applyNumberFormat="1" applyFont="1" applyFill="1" applyBorder="1" applyAlignment="1">
      <alignment horizontal="center"/>
      <protection/>
    </xf>
    <xf numFmtId="2" fontId="0" fillId="24" borderId="20" xfId="52" applyNumberFormat="1" applyFont="1" applyFill="1" applyBorder="1" applyAlignment="1">
      <alignment horizontal="center"/>
      <protection/>
    </xf>
    <xf numFmtId="2" fontId="0" fillId="24" borderId="23" xfId="52" applyNumberFormat="1" applyFont="1" applyFill="1" applyBorder="1" applyAlignment="1">
      <alignment horizontal="center"/>
      <protection/>
    </xf>
    <xf numFmtId="2" fontId="4" fillId="24" borderId="29" xfId="52" applyNumberFormat="1" applyFont="1" applyFill="1" applyBorder="1" applyAlignment="1">
      <alignment horizontal="center"/>
      <protection/>
    </xf>
    <xf numFmtId="2" fontId="0" fillId="24" borderId="25" xfId="52" applyNumberFormat="1" applyFont="1" applyFill="1" applyBorder="1" applyAlignment="1">
      <alignment horizontal="center"/>
      <protection/>
    </xf>
    <xf numFmtId="2" fontId="0" fillId="24" borderId="26" xfId="52" applyNumberFormat="1" applyFont="1" applyFill="1" applyBorder="1" applyAlignment="1">
      <alignment horizontal="center"/>
      <protection/>
    </xf>
    <xf numFmtId="2" fontId="0" fillId="24" borderId="27" xfId="52" applyNumberFormat="1" applyFont="1" applyFill="1" applyBorder="1" applyAlignment="1">
      <alignment horizontal="center"/>
      <protection/>
    </xf>
    <xf numFmtId="2" fontId="0" fillId="24" borderId="31" xfId="52" applyNumberFormat="1" applyFont="1" applyFill="1" applyBorder="1" applyAlignment="1">
      <alignment horizontal="center"/>
      <protection/>
    </xf>
    <xf numFmtId="2" fontId="4" fillId="24" borderId="32" xfId="52" applyNumberFormat="1" applyFont="1" applyFill="1" applyBorder="1" applyAlignment="1">
      <alignment horizontal="center"/>
      <protection/>
    </xf>
    <xf numFmtId="0" fontId="0" fillId="24" borderId="0" xfId="52" applyFont="1" applyFill="1" applyBorder="1" applyAlignment="1">
      <alignment horizontal="center"/>
      <protection/>
    </xf>
    <xf numFmtId="1" fontId="0" fillId="24" borderId="30" xfId="52" applyNumberFormat="1" applyFont="1" applyFill="1" applyBorder="1" applyAlignment="1">
      <alignment horizontal="center"/>
      <protection/>
    </xf>
    <xf numFmtId="1" fontId="4" fillId="24" borderId="24" xfId="52" applyNumberFormat="1" applyFont="1" applyFill="1" applyBorder="1" applyAlignment="1">
      <alignment horizontal="center"/>
      <protection/>
    </xf>
    <xf numFmtId="0" fontId="4" fillId="0" borderId="0" xfId="52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1" fontId="6" fillId="0" borderId="22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1" fontId="6" fillId="24" borderId="22" xfId="0" applyNumberFormat="1" applyFont="1" applyFill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2" fontId="6" fillId="24" borderId="33" xfId="52" applyNumberFormat="1" applyFont="1" applyFill="1" applyBorder="1" applyAlignment="1">
      <alignment horizontal="center"/>
      <protection/>
    </xf>
    <xf numFmtId="2" fontId="4" fillId="24" borderId="28" xfId="52" applyNumberFormat="1" applyFont="1" applyFill="1" applyBorder="1" applyAlignment="1">
      <alignment horizontal="center"/>
      <protection/>
    </xf>
    <xf numFmtId="2" fontId="0" fillId="0" borderId="34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35" xfId="0" applyNumberFormat="1" applyBorder="1" applyAlignment="1">
      <alignment horizontal="center"/>
    </xf>
    <xf numFmtId="2" fontId="6" fillId="0" borderId="19" xfId="0" applyNumberFormat="1" applyFont="1" applyBorder="1" applyAlignment="1">
      <alignment horizontal="center"/>
    </xf>
    <xf numFmtId="2" fontId="6" fillId="0" borderId="22" xfId="0" applyNumberFormat="1" applyFont="1" applyBorder="1" applyAlignment="1">
      <alignment horizontal="center"/>
    </xf>
    <xf numFmtId="2" fontId="6" fillId="24" borderId="22" xfId="0" applyNumberFormat="1" applyFont="1" applyFill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0" fontId="0" fillId="24" borderId="19" xfId="52" applyFont="1" applyFill="1" applyBorder="1" applyAlignment="1">
      <alignment horizontal="center"/>
      <protection/>
    </xf>
    <xf numFmtId="1" fontId="6" fillId="0" borderId="25" xfId="0" applyNumberFormat="1" applyFont="1" applyBorder="1" applyAlignment="1">
      <alignment horizontal="center"/>
    </xf>
    <xf numFmtId="0" fontId="0" fillId="24" borderId="22" xfId="52" applyFont="1" applyFill="1" applyBorder="1" applyAlignment="1">
      <alignment horizontal="center"/>
      <protection/>
    </xf>
    <xf numFmtId="0" fontId="0" fillId="24" borderId="34" xfId="52" applyFont="1" applyFill="1" applyBorder="1" applyAlignment="1">
      <alignment horizontal="center"/>
      <protection/>
    </xf>
    <xf numFmtId="0" fontId="6" fillId="0" borderId="20" xfId="0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0" fontId="0" fillId="24" borderId="36" xfId="52" applyFont="1" applyFill="1" applyBorder="1" applyAlignment="1">
      <alignment horizontal="center"/>
      <protection/>
    </xf>
    <xf numFmtId="1" fontId="6" fillId="0" borderId="26" xfId="0" applyNumberFormat="1" applyFont="1" applyBorder="1" applyAlignment="1">
      <alignment horizontal="center"/>
    </xf>
    <xf numFmtId="1" fontId="6" fillId="0" borderId="23" xfId="0" applyNumberFormat="1" applyFont="1" applyBorder="1" applyAlignment="1">
      <alignment horizontal="center"/>
    </xf>
    <xf numFmtId="0" fontId="0" fillId="24" borderId="35" xfId="52" applyFont="1" applyFill="1" applyBorder="1" applyAlignment="1">
      <alignment horizontal="center"/>
      <protection/>
    </xf>
    <xf numFmtId="1" fontId="4" fillId="24" borderId="29" xfId="52" applyNumberFormat="1" applyFont="1" applyFill="1" applyBorder="1" applyAlignment="1">
      <alignment horizontal="center"/>
      <protection/>
    </xf>
    <xf numFmtId="0" fontId="4" fillId="0" borderId="10" xfId="52" applyFont="1" applyBorder="1" applyAlignment="1">
      <alignment horizontal="center" vertical="justify" wrapText="1"/>
      <protection/>
    </xf>
    <xf numFmtId="0" fontId="4" fillId="0" borderId="11" xfId="52" applyFont="1" applyBorder="1" applyAlignment="1">
      <alignment horizontal="center" vertical="justify" wrapText="1"/>
      <protection/>
    </xf>
    <xf numFmtId="0" fontId="4" fillId="0" borderId="10" xfId="52" applyFont="1" applyBorder="1" applyAlignment="1">
      <alignment horizontal="center" vertical="justify"/>
      <protection/>
    </xf>
    <xf numFmtId="0" fontId="4" fillId="0" borderId="11" xfId="52" applyFont="1" applyBorder="1" applyAlignment="1">
      <alignment horizontal="center" vertical="justify"/>
      <protection/>
    </xf>
    <xf numFmtId="49" fontId="0" fillId="0" borderId="22" xfId="52" applyNumberFormat="1" applyFont="1" applyBorder="1" applyAlignment="1">
      <alignment horizontal="center"/>
      <protection/>
    </xf>
    <xf numFmtId="49" fontId="0" fillId="0" borderId="26" xfId="52" applyNumberFormat="1" applyFont="1" applyBorder="1" applyAlignment="1">
      <alignment horizontal="center"/>
      <protection/>
    </xf>
    <xf numFmtId="49" fontId="0" fillId="0" borderId="31" xfId="52" applyNumberFormat="1" applyFont="1" applyBorder="1" applyAlignment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93"/>
  <sheetViews>
    <sheetView tabSelected="1" workbookViewId="0" topLeftCell="A1">
      <selection activeCell="D96" sqref="D96"/>
    </sheetView>
  </sheetViews>
  <sheetFormatPr defaultColWidth="9.00390625" defaultRowHeight="12.75"/>
  <cols>
    <col min="1" max="1" width="3.375" style="0" customWidth="1"/>
    <col min="2" max="2" width="5.375" style="0" customWidth="1"/>
    <col min="3" max="3" width="12.00390625" style="0" customWidth="1"/>
    <col min="4" max="4" width="19.375" style="0" customWidth="1"/>
    <col min="5" max="5" width="6.875" style="0" customWidth="1"/>
    <col min="6" max="6" width="11.875" style="0" customWidth="1"/>
    <col min="7" max="7" width="13.25390625" style="0" customWidth="1"/>
    <col min="8" max="8" width="16.00390625" style="0" customWidth="1"/>
    <col min="9" max="9" width="16.00390625" style="0" hidden="1" customWidth="1"/>
    <col min="10" max="10" width="13.125" style="0" customWidth="1"/>
  </cols>
  <sheetData>
    <row r="2" spans="2:9" ht="15">
      <c r="B2" s="1"/>
      <c r="C2" s="2" t="s">
        <v>114</v>
      </c>
      <c r="D2" s="2"/>
      <c r="E2" s="2"/>
      <c r="F2" s="5"/>
      <c r="G2" s="5"/>
      <c r="H2" s="5"/>
      <c r="I2" s="9"/>
    </row>
    <row r="3" spans="2:9" ht="13.5" thickBot="1">
      <c r="B3" s="1"/>
      <c r="C3" s="1"/>
      <c r="D3" s="1"/>
      <c r="E3" s="1"/>
      <c r="F3" s="1"/>
      <c r="G3" s="3"/>
      <c r="H3" s="1"/>
      <c r="I3" s="4"/>
    </row>
    <row r="4" spans="2:13" ht="12.75">
      <c r="B4" s="10"/>
      <c r="C4" s="6" t="s">
        <v>97</v>
      </c>
      <c r="D4" s="11"/>
      <c r="E4" s="11"/>
      <c r="F4" s="84" t="s">
        <v>119</v>
      </c>
      <c r="G4" s="84" t="s">
        <v>120</v>
      </c>
      <c r="H4" s="84" t="s">
        <v>121</v>
      </c>
      <c r="I4" s="6" t="s">
        <v>0</v>
      </c>
      <c r="J4" s="86" t="s">
        <v>122</v>
      </c>
      <c r="K4" s="57"/>
      <c r="L4" s="57"/>
      <c r="M4" s="57"/>
    </row>
    <row r="5" spans="2:13" ht="12.75">
      <c r="B5" s="13" t="s">
        <v>46</v>
      </c>
      <c r="C5" s="7" t="s">
        <v>99</v>
      </c>
      <c r="D5" s="14"/>
      <c r="E5" s="14"/>
      <c r="F5" s="85"/>
      <c r="G5" s="85"/>
      <c r="H5" s="85"/>
      <c r="I5" s="7" t="s">
        <v>100</v>
      </c>
      <c r="J5" s="87"/>
      <c r="K5" s="58"/>
      <c r="L5" s="58"/>
      <c r="M5" s="58"/>
    </row>
    <row r="6" spans="2:13" ht="13.5" thickBot="1">
      <c r="B6" s="16" t="s">
        <v>47</v>
      </c>
      <c r="C6" s="8" t="s">
        <v>98</v>
      </c>
      <c r="D6" s="17"/>
      <c r="E6" s="17"/>
      <c r="F6" s="18"/>
      <c r="G6" s="8"/>
      <c r="H6" s="8"/>
      <c r="I6" s="8" t="s">
        <v>101</v>
      </c>
      <c r="J6" s="8" t="s">
        <v>101</v>
      </c>
      <c r="K6" s="58"/>
      <c r="L6" s="58"/>
      <c r="M6" s="58"/>
    </row>
    <row r="7" spans="2:13" ht="12.75">
      <c r="B7" s="19">
        <v>1</v>
      </c>
      <c r="C7" s="20" t="s">
        <v>89</v>
      </c>
      <c r="D7" s="21" t="s">
        <v>70</v>
      </c>
      <c r="E7" s="31" t="s">
        <v>95</v>
      </c>
      <c r="F7" s="32">
        <v>511</v>
      </c>
      <c r="G7" s="76">
        <v>1044</v>
      </c>
      <c r="H7" s="55">
        <v>31240</v>
      </c>
      <c r="I7" s="64"/>
      <c r="J7" s="66">
        <v>52.98</v>
      </c>
      <c r="K7" s="54"/>
      <c r="L7" s="58"/>
      <c r="M7" s="58"/>
    </row>
    <row r="8" spans="2:13" ht="12.75">
      <c r="B8" s="19">
        <f aca="true" t="shared" si="0" ref="B8:B46">B7+1</f>
        <v>2</v>
      </c>
      <c r="C8" s="34" t="s">
        <v>92</v>
      </c>
      <c r="D8" s="23" t="s">
        <v>70</v>
      </c>
      <c r="E8" s="35">
        <v>79</v>
      </c>
      <c r="F8" s="75">
        <v>909</v>
      </c>
      <c r="G8" s="37">
        <v>1358</v>
      </c>
      <c r="H8" s="55">
        <f>19817+8080+15149</f>
        <v>43046</v>
      </c>
      <c r="I8" s="64"/>
      <c r="J8" s="67">
        <v>107.3</v>
      </c>
      <c r="K8" s="54"/>
      <c r="L8" s="58"/>
      <c r="M8" s="58"/>
    </row>
    <row r="9" spans="2:13" ht="12.75">
      <c r="B9" s="19"/>
      <c r="C9" s="88" t="s">
        <v>123</v>
      </c>
      <c r="D9" s="89"/>
      <c r="E9" s="90"/>
      <c r="F9" s="73">
        <v>15</v>
      </c>
      <c r="G9" s="33">
        <v>15</v>
      </c>
      <c r="H9" s="55">
        <v>4465</v>
      </c>
      <c r="I9" s="64"/>
      <c r="J9" s="67"/>
      <c r="K9" s="54"/>
      <c r="L9" s="58"/>
      <c r="M9" s="58"/>
    </row>
    <row r="10" spans="2:13" ht="12.75">
      <c r="B10" s="19">
        <f>B8+1</f>
        <v>3</v>
      </c>
      <c r="C10" s="34" t="s">
        <v>90</v>
      </c>
      <c r="D10" s="19" t="s">
        <v>53</v>
      </c>
      <c r="E10" s="35" t="s">
        <v>96</v>
      </c>
      <c r="F10" s="60">
        <v>633</v>
      </c>
      <c r="G10" s="37">
        <v>1110</v>
      </c>
      <c r="H10" s="55">
        <v>28336</v>
      </c>
      <c r="I10" s="64"/>
      <c r="J10" s="67">
        <v>73.44</v>
      </c>
      <c r="K10" s="54"/>
      <c r="L10" s="58"/>
      <c r="M10" s="58"/>
    </row>
    <row r="11" spans="2:13" ht="12.75">
      <c r="B11" s="19"/>
      <c r="C11" s="88" t="s">
        <v>123</v>
      </c>
      <c r="D11" s="89"/>
      <c r="E11" s="90"/>
      <c r="F11" s="60"/>
      <c r="G11" s="77">
        <v>1</v>
      </c>
      <c r="H11" s="55"/>
      <c r="I11" s="64"/>
      <c r="J11" s="67"/>
      <c r="K11" s="54"/>
      <c r="L11" s="58"/>
      <c r="M11" s="58"/>
    </row>
    <row r="12" spans="2:13" ht="12.75">
      <c r="B12" s="19">
        <f>B10+1</f>
        <v>4</v>
      </c>
      <c r="C12" s="20" t="s">
        <v>50</v>
      </c>
      <c r="D12" s="19" t="s">
        <v>53</v>
      </c>
      <c r="E12" s="31" t="s">
        <v>54</v>
      </c>
      <c r="F12" s="59">
        <v>303</v>
      </c>
      <c r="G12" s="37">
        <v>1617</v>
      </c>
      <c r="H12" s="55">
        <v>27079</v>
      </c>
      <c r="I12" s="64"/>
      <c r="J12" s="67">
        <v>85.29</v>
      </c>
      <c r="K12" s="54"/>
      <c r="L12" s="58"/>
      <c r="M12" s="58"/>
    </row>
    <row r="13" spans="2:13" ht="12.75">
      <c r="B13" s="19"/>
      <c r="C13" s="88" t="s">
        <v>123</v>
      </c>
      <c r="D13" s="89"/>
      <c r="E13" s="90"/>
      <c r="F13" s="74"/>
      <c r="G13" s="78">
        <v>40</v>
      </c>
      <c r="H13" s="55"/>
      <c r="I13" s="64"/>
      <c r="J13" s="67"/>
      <c r="K13" s="54"/>
      <c r="L13" s="58"/>
      <c r="M13" s="58"/>
    </row>
    <row r="14" spans="2:13" ht="12.75">
      <c r="B14" s="19">
        <f>B12+1</f>
        <v>5</v>
      </c>
      <c r="C14" s="34" t="s">
        <v>6</v>
      </c>
      <c r="D14" s="24" t="s">
        <v>55</v>
      </c>
      <c r="E14" s="25" t="s">
        <v>56</v>
      </c>
      <c r="F14" s="32">
        <v>394</v>
      </c>
      <c r="G14" s="37">
        <v>864</v>
      </c>
      <c r="H14" s="55">
        <v>22867</v>
      </c>
      <c r="I14" s="64"/>
      <c r="J14" s="67">
        <v>59.74</v>
      </c>
      <c r="K14" s="54"/>
      <c r="L14" s="58"/>
      <c r="M14" s="58"/>
    </row>
    <row r="15" spans="2:13" ht="12.75">
      <c r="B15" s="19"/>
      <c r="C15" s="88" t="s">
        <v>123</v>
      </c>
      <c r="D15" s="89"/>
      <c r="E15" s="90"/>
      <c r="F15" s="32">
        <v>1</v>
      </c>
      <c r="G15" s="33">
        <v>2</v>
      </c>
      <c r="H15" s="55"/>
      <c r="I15" s="64"/>
      <c r="J15" s="67"/>
      <c r="K15" s="54"/>
      <c r="L15" s="58"/>
      <c r="M15" s="58"/>
    </row>
    <row r="16" spans="2:13" ht="12.75">
      <c r="B16" s="19">
        <f>B14+1</f>
        <v>6</v>
      </c>
      <c r="C16" s="34" t="s">
        <v>7</v>
      </c>
      <c r="D16" s="24" t="s">
        <v>57</v>
      </c>
      <c r="E16" s="25">
        <v>45</v>
      </c>
      <c r="F16" s="36">
        <v>185</v>
      </c>
      <c r="G16" s="37">
        <v>651</v>
      </c>
      <c r="H16" s="55">
        <v>26750</v>
      </c>
      <c r="I16" s="64"/>
      <c r="J16" s="67">
        <v>63.03</v>
      </c>
      <c r="K16" s="54"/>
      <c r="L16" s="58"/>
      <c r="M16" s="58"/>
    </row>
    <row r="17" spans="2:13" ht="12.75">
      <c r="B17" s="19"/>
      <c r="C17" s="88" t="s">
        <v>123</v>
      </c>
      <c r="D17" s="89"/>
      <c r="E17" s="90"/>
      <c r="F17" s="36"/>
      <c r="G17" s="37">
        <v>24</v>
      </c>
      <c r="H17" s="55">
        <v>5181</v>
      </c>
      <c r="I17" s="64"/>
      <c r="J17" s="67"/>
      <c r="K17" s="54"/>
      <c r="L17" s="58"/>
      <c r="M17" s="58"/>
    </row>
    <row r="18" spans="2:13" ht="12.75">
      <c r="B18" s="19">
        <f>B16+1</f>
        <v>7</v>
      </c>
      <c r="C18" s="34" t="s">
        <v>8</v>
      </c>
      <c r="D18" s="24" t="s">
        <v>57</v>
      </c>
      <c r="E18" s="25" t="s">
        <v>58</v>
      </c>
      <c r="F18" s="36">
        <v>283</v>
      </c>
      <c r="G18" s="37">
        <v>738</v>
      </c>
      <c r="H18" s="55">
        <v>23730</v>
      </c>
      <c r="I18" s="64"/>
      <c r="J18" s="67">
        <v>55.26</v>
      </c>
      <c r="K18" s="54"/>
      <c r="L18" s="58"/>
      <c r="M18" s="58"/>
    </row>
    <row r="19" spans="2:13" ht="12.75">
      <c r="B19" s="19"/>
      <c r="C19" s="88" t="s">
        <v>123</v>
      </c>
      <c r="D19" s="89"/>
      <c r="E19" s="90"/>
      <c r="F19" s="36"/>
      <c r="G19" s="37">
        <v>50</v>
      </c>
      <c r="H19" s="55">
        <v>2684</v>
      </c>
      <c r="I19" s="64"/>
      <c r="J19" s="67"/>
      <c r="K19" s="54"/>
      <c r="L19" s="58"/>
      <c r="M19" s="58"/>
    </row>
    <row r="20" spans="2:13" ht="12.75">
      <c r="B20" s="19">
        <f>B18+1</f>
        <v>8</v>
      </c>
      <c r="C20" s="34" t="s">
        <v>108</v>
      </c>
      <c r="D20" s="24" t="s">
        <v>111</v>
      </c>
      <c r="E20" s="25">
        <v>7</v>
      </c>
      <c r="F20" s="59">
        <v>698</v>
      </c>
      <c r="G20" s="37">
        <f>861+342</f>
        <v>1203</v>
      </c>
      <c r="H20" s="55">
        <v>31346</v>
      </c>
      <c r="I20" s="64"/>
      <c r="J20" s="67">
        <f>55.36+75.11</f>
        <v>130.47</v>
      </c>
      <c r="K20" s="54"/>
      <c r="L20" s="58"/>
      <c r="M20" s="58"/>
    </row>
    <row r="21" spans="2:13" ht="12.75">
      <c r="B21" s="19">
        <f t="shared" si="0"/>
        <v>9</v>
      </c>
      <c r="C21" s="35" t="s">
        <v>107</v>
      </c>
      <c r="D21" s="26" t="s">
        <v>59</v>
      </c>
      <c r="E21" s="25" t="s">
        <v>60</v>
      </c>
      <c r="F21" s="59">
        <v>535</v>
      </c>
      <c r="G21" s="37">
        <v>1077</v>
      </c>
      <c r="H21" s="55">
        <v>21139</v>
      </c>
      <c r="I21" s="64"/>
      <c r="J21" s="67">
        <v>39.6</v>
      </c>
      <c r="K21" s="54"/>
      <c r="L21" s="58"/>
      <c r="M21" s="58"/>
    </row>
    <row r="22" spans="2:13" ht="12.75">
      <c r="B22" s="19">
        <f t="shared" si="0"/>
        <v>10</v>
      </c>
      <c r="C22" s="35" t="s">
        <v>102</v>
      </c>
      <c r="D22" s="26" t="s">
        <v>62</v>
      </c>
      <c r="E22" s="25">
        <v>32</v>
      </c>
      <c r="F22" s="36">
        <v>814</v>
      </c>
      <c r="G22" s="37">
        <f>1949+2197</f>
        <v>4146</v>
      </c>
      <c r="H22" s="55">
        <v>69921</v>
      </c>
      <c r="I22" s="64"/>
      <c r="J22" s="67">
        <f>125.41+159.92</f>
        <v>285.33</v>
      </c>
      <c r="K22" s="54"/>
      <c r="L22" s="58"/>
      <c r="M22" s="58"/>
    </row>
    <row r="23" spans="2:13" ht="12.75">
      <c r="B23" s="19">
        <f t="shared" si="0"/>
        <v>11</v>
      </c>
      <c r="C23" s="35" t="s">
        <v>103</v>
      </c>
      <c r="D23" s="26" t="s">
        <v>62</v>
      </c>
      <c r="E23" s="25">
        <v>36</v>
      </c>
      <c r="F23" s="59">
        <v>403</v>
      </c>
      <c r="G23" s="37">
        <v>1858</v>
      </c>
      <c r="H23" s="55">
        <v>34622</v>
      </c>
      <c r="I23" s="64"/>
      <c r="J23" s="67">
        <v>124.43</v>
      </c>
      <c r="K23" s="54"/>
      <c r="L23" s="58"/>
      <c r="M23" s="58"/>
    </row>
    <row r="24" spans="2:13" ht="12.75">
      <c r="B24" s="19">
        <f t="shared" si="0"/>
        <v>12</v>
      </c>
      <c r="C24" s="35" t="s">
        <v>85</v>
      </c>
      <c r="D24" s="26" t="s">
        <v>62</v>
      </c>
      <c r="E24" s="25">
        <v>40</v>
      </c>
      <c r="F24" s="59">
        <v>162</v>
      </c>
      <c r="G24" s="37">
        <v>1702</v>
      </c>
      <c r="H24" s="55">
        <v>13237</v>
      </c>
      <c r="I24" s="64"/>
      <c r="J24" s="67">
        <v>44.31</v>
      </c>
      <c r="K24" s="54"/>
      <c r="L24" s="58"/>
      <c r="M24" s="58"/>
    </row>
    <row r="25" spans="2:13" ht="12.75">
      <c r="B25" s="19">
        <f t="shared" si="0"/>
        <v>13</v>
      </c>
      <c r="C25" s="35" t="s">
        <v>86</v>
      </c>
      <c r="D25" s="26" t="s">
        <v>62</v>
      </c>
      <c r="E25" s="25">
        <v>42</v>
      </c>
      <c r="F25" s="61">
        <v>377</v>
      </c>
      <c r="G25" s="37">
        <v>624</v>
      </c>
      <c r="H25" s="55">
        <v>13739</v>
      </c>
      <c r="I25" s="64"/>
      <c r="J25" s="67">
        <v>40.91</v>
      </c>
      <c r="K25" s="54"/>
      <c r="L25" s="58"/>
      <c r="M25" s="58"/>
    </row>
    <row r="26" spans="2:13" ht="12.75">
      <c r="B26" s="19">
        <f t="shared" si="0"/>
        <v>14</v>
      </c>
      <c r="C26" s="35" t="s">
        <v>87</v>
      </c>
      <c r="D26" s="26" t="s">
        <v>62</v>
      </c>
      <c r="E26" s="25">
        <v>44</v>
      </c>
      <c r="F26" s="61">
        <v>184</v>
      </c>
      <c r="G26" s="37">
        <v>915</v>
      </c>
      <c r="H26" s="55">
        <v>13939</v>
      </c>
      <c r="I26" s="64"/>
      <c r="J26" s="67">
        <v>59.95</v>
      </c>
      <c r="K26" s="54"/>
      <c r="L26" s="58"/>
      <c r="M26" s="58"/>
    </row>
    <row r="27" spans="2:13" ht="12.75">
      <c r="B27" s="19">
        <f t="shared" si="0"/>
        <v>15</v>
      </c>
      <c r="C27" s="35" t="s">
        <v>51</v>
      </c>
      <c r="D27" s="26" t="s">
        <v>61</v>
      </c>
      <c r="E27" s="25">
        <v>11</v>
      </c>
      <c r="F27" s="61">
        <v>788</v>
      </c>
      <c r="G27" s="37">
        <v>1233</v>
      </c>
      <c r="H27" s="55">
        <v>29586</v>
      </c>
      <c r="I27" s="64"/>
      <c r="J27" s="67">
        <v>77.23</v>
      </c>
      <c r="K27" s="54"/>
      <c r="L27" s="58"/>
      <c r="M27" s="58"/>
    </row>
    <row r="28" spans="2:13" ht="12.75">
      <c r="B28" s="19">
        <f t="shared" si="0"/>
        <v>16</v>
      </c>
      <c r="C28" s="35" t="s">
        <v>9</v>
      </c>
      <c r="D28" s="26" t="s">
        <v>62</v>
      </c>
      <c r="E28" s="25">
        <v>13</v>
      </c>
      <c r="F28" s="59">
        <v>283</v>
      </c>
      <c r="G28" s="37">
        <v>504</v>
      </c>
      <c r="H28" s="55">
        <v>10300</v>
      </c>
      <c r="I28" s="64"/>
      <c r="J28" s="67">
        <v>34.51</v>
      </c>
      <c r="K28" s="54"/>
      <c r="L28" s="58"/>
      <c r="M28" s="58"/>
    </row>
    <row r="29" spans="2:13" ht="12.75">
      <c r="B29" s="19">
        <f t="shared" si="0"/>
        <v>17</v>
      </c>
      <c r="C29" s="35" t="s">
        <v>10</v>
      </c>
      <c r="D29" s="26" t="s">
        <v>62</v>
      </c>
      <c r="E29" s="25">
        <v>15</v>
      </c>
      <c r="F29" s="59">
        <v>272</v>
      </c>
      <c r="G29" s="37">
        <v>370</v>
      </c>
      <c r="H29" s="55">
        <v>8872</v>
      </c>
      <c r="I29" s="64"/>
      <c r="J29" s="67">
        <v>25.96</v>
      </c>
      <c r="K29" s="54"/>
      <c r="L29" s="58"/>
      <c r="M29" s="58"/>
    </row>
    <row r="30" spans="2:13" ht="12.75">
      <c r="B30" s="19">
        <f t="shared" si="0"/>
        <v>18</v>
      </c>
      <c r="C30" s="35" t="s">
        <v>52</v>
      </c>
      <c r="D30" s="26" t="s">
        <v>62</v>
      </c>
      <c r="E30" s="25" t="s">
        <v>63</v>
      </c>
      <c r="F30" s="59">
        <v>249</v>
      </c>
      <c r="G30" s="37">
        <v>372</v>
      </c>
      <c r="H30" s="55">
        <v>9685</v>
      </c>
      <c r="I30" s="64"/>
      <c r="J30" s="67">
        <v>42.06</v>
      </c>
      <c r="K30" s="54"/>
      <c r="L30" s="58"/>
      <c r="M30" s="58"/>
    </row>
    <row r="31" spans="2:13" ht="12.75">
      <c r="B31" s="19">
        <f t="shared" si="0"/>
        <v>19</v>
      </c>
      <c r="C31" s="35" t="s">
        <v>84</v>
      </c>
      <c r="D31" s="24" t="s">
        <v>64</v>
      </c>
      <c r="E31" s="25">
        <v>7</v>
      </c>
      <c r="F31" s="62">
        <v>787</v>
      </c>
      <c r="G31" s="37">
        <f>1719+870</f>
        <v>2589</v>
      </c>
      <c r="H31" s="55">
        <v>47062</v>
      </c>
      <c r="I31" s="64"/>
      <c r="J31" s="67">
        <f>38.06+89.66</f>
        <v>127.72</v>
      </c>
      <c r="K31" s="54"/>
      <c r="L31" s="58"/>
      <c r="M31" s="58"/>
    </row>
    <row r="32" spans="2:13" ht="12.75">
      <c r="B32" s="19">
        <f t="shared" si="0"/>
        <v>20</v>
      </c>
      <c r="C32" s="35" t="s">
        <v>48</v>
      </c>
      <c r="D32" s="26" t="s">
        <v>61</v>
      </c>
      <c r="E32" s="27" t="s">
        <v>65</v>
      </c>
      <c r="F32" s="59">
        <v>1039</v>
      </c>
      <c r="G32" s="37">
        <v>1512</v>
      </c>
      <c r="H32" s="55">
        <v>38978</v>
      </c>
      <c r="I32" s="64"/>
      <c r="J32" s="67">
        <v>84.54</v>
      </c>
      <c r="K32" s="54"/>
      <c r="L32" s="58"/>
      <c r="M32" s="58"/>
    </row>
    <row r="33" spans="2:13" ht="12.75">
      <c r="B33" s="19">
        <f t="shared" si="0"/>
        <v>21</v>
      </c>
      <c r="C33" s="35" t="s">
        <v>105</v>
      </c>
      <c r="D33" s="26" t="s">
        <v>62</v>
      </c>
      <c r="E33" s="27" t="s">
        <v>106</v>
      </c>
      <c r="F33" s="59">
        <v>638</v>
      </c>
      <c r="G33" s="37">
        <f>361+604</f>
        <v>965</v>
      </c>
      <c r="H33" s="55">
        <v>21859</v>
      </c>
      <c r="I33" s="64"/>
      <c r="J33" s="67">
        <f>31.55+59.8</f>
        <v>91.35</v>
      </c>
      <c r="K33" s="54"/>
      <c r="L33" s="58"/>
      <c r="M33" s="58"/>
    </row>
    <row r="34" spans="2:13" ht="12.75">
      <c r="B34" s="19">
        <f t="shared" si="0"/>
        <v>22</v>
      </c>
      <c r="C34" s="35" t="s">
        <v>11</v>
      </c>
      <c r="D34" s="26" t="s">
        <v>62</v>
      </c>
      <c r="E34" s="35">
        <v>21</v>
      </c>
      <c r="F34" s="59">
        <v>1344</v>
      </c>
      <c r="G34" s="37">
        <v>1407</v>
      </c>
      <c r="H34" s="55">
        <v>55848</v>
      </c>
      <c r="I34" s="64"/>
      <c r="J34" s="67">
        <f>52.72+38.36</f>
        <v>91.08</v>
      </c>
      <c r="K34" s="54"/>
      <c r="L34" s="58"/>
      <c r="M34" s="58"/>
    </row>
    <row r="35" spans="2:13" ht="12.75">
      <c r="B35" s="19">
        <f t="shared" si="0"/>
        <v>23</v>
      </c>
      <c r="C35" s="35" t="s">
        <v>12</v>
      </c>
      <c r="D35" s="26" t="s">
        <v>62</v>
      </c>
      <c r="E35" s="35">
        <v>23</v>
      </c>
      <c r="F35" s="62">
        <v>1044</v>
      </c>
      <c r="G35" s="37">
        <v>1835</v>
      </c>
      <c r="H35" s="55">
        <v>43535</v>
      </c>
      <c r="I35" s="64"/>
      <c r="J35" s="67">
        <f>24.97+107.89</f>
        <v>132.86</v>
      </c>
      <c r="K35" s="54"/>
      <c r="L35" s="58"/>
      <c r="M35" s="58"/>
    </row>
    <row r="36" spans="2:13" ht="12.75">
      <c r="B36" s="19"/>
      <c r="C36" s="88" t="s">
        <v>123</v>
      </c>
      <c r="D36" s="89"/>
      <c r="E36" s="90"/>
      <c r="F36" s="62">
        <v>29</v>
      </c>
      <c r="G36" s="37">
        <v>81</v>
      </c>
      <c r="H36" s="55"/>
      <c r="I36" s="64"/>
      <c r="J36" s="67"/>
      <c r="K36" s="54"/>
      <c r="L36" s="58"/>
      <c r="M36" s="58"/>
    </row>
    <row r="37" spans="2:13" ht="12.75">
      <c r="B37" s="19">
        <f>B35+1</f>
        <v>24</v>
      </c>
      <c r="C37" s="35" t="s">
        <v>13</v>
      </c>
      <c r="D37" s="26" t="s">
        <v>62</v>
      </c>
      <c r="E37" s="35">
        <v>25</v>
      </c>
      <c r="F37" s="59">
        <v>1378</v>
      </c>
      <c r="G37" s="37">
        <v>1818</v>
      </c>
      <c r="H37" s="55">
        <v>48054</v>
      </c>
      <c r="I37" s="64"/>
      <c r="J37" s="67">
        <f>10.63+109.62</f>
        <v>120.25</v>
      </c>
      <c r="K37" s="54"/>
      <c r="L37" s="58"/>
      <c r="M37" s="58"/>
    </row>
    <row r="38" spans="2:13" ht="12.75">
      <c r="B38" s="19"/>
      <c r="C38" s="88" t="s">
        <v>123</v>
      </c>
      <c r="D38" s="89"/>
      <c r="E38" s="90"/>
      <c r="F38" s="59"/>
      <c r="G38" s="37">
        <v>1</v>
      </c>
      <c r="H38" s="55"/>
      <c r="I38" s="64"/>
      <c r="J38" s="67"/>
      <c r="K38" s="54"/>
      <c r="L38" s="58"/>
      <c r="M38" s="58"/>
    </row>
    <row r="39" spans="2:13" ht="12.75">
      <c r="B39" s="19">
        <f>B37+1</f>
        <v>25</v>
      </c>
      <c r="C39" s="35" t="s">
        <v>14</v>
      </c>
      <c r="D39" s="24" t="s">
        <v>62</v>
      </c>
      <c r="E39" s="35">
        <v>17</v>
      </c>
      <c r="F39" s="62">
        <v>1728</v>
      </c>
      <c r="G39" s="37">
        <f>2335+731</f>
        <v>3066</v>
      </c>
      <c r="H39" s="55">
        <v>83255</v>
      </c>
      <c r="I39" s="64"/>
      <c r="J39" s="67">
        <f>72.26+64.39+82.11</f>
        <v>218.76</v>
      </c>
      <c r="K39" s="54"/>
      <c r="L39" s="58"/>
      <c r="M39" s="58"/>
    </row>
    <row r="40" spans="2:13" ht="12.75">
      <c r="B40" s="19">
        <f t="shared" si="0"/>
        <v>26</v>
      </c>
      <c r="C40" s="35" t="s">
        <v>15</v>
      </c>
      <c r="D40" s="24" t="s">
        <v>66</v>
      </c>
      <c r="E40" s="35">
        <v>19</v>
      </c>
      <c r="F40" s="59">
        <v>1599</v>
      </c>
      <c r="G40" s="37">
        <v>3391</v>
      </c>
      <c r="H40" s="55">
        <v>62191</v>
      </c>
      <c r="I40" s="64"/>
      <c r="J40" s="67">
        <f>27.65+103.87</f>
        <v>131.52</v>
      </c>
      <c r="K40" s="54"/>
      <c r="L40" s="58"/>
      <c r="M40" s="58"/>
    </row>
    <row r="41" spans="2:13" ht="12.75">
      <c r="B41" s="19"/>
      <c r="C41" s="88" t="s">
        <v>123</v>
      </c>
      <c r="D41" s="89"/>
      <c r="E41" s="90"/>
      <c r="F41" s="80">
        <v>20</v>
      </c>
      <c r="G41" s="37">
        <v>49</v>
      </c>
      <c r="H41" s="55"/>
      <c r="I41" s="64"/>
      <c r="J41" s="67"/>
      <c r="K41" s="54"/>
      <c r="L41" s="58"/>
      <c r="M41" s="58"/>
    </row>
    <row r="42" spans="2:13" ht="12.75">
      <c r="B42" s="19">
        <f>B40+1</f>
        <v>27</v>
      </c>
      <c r="C42" s="35" t="s">
        <v>16</v>
      </c>
      <c r="D42" s="26" t="s">
        <v>62</v>
      </c>
      <c r="E42" s="35">
        <v>29</v>
      </c>
      <c r="F42" s="36">
        <f>597+745</f>
        <v>1342</v>
      </c>
      <c r="G42" s="37">
        <v>2935</v>
      </c>
      <c r="H42" s="55">
        <v>57707</v>
      </c>
      <c r="I42" s="64"/>
      <c r="J42" s="67">
        <f>61.16+80.02</f>
        <v>141.18</v>
      </c>
      <c r="K42" s="54"/>
      <c r="L42" s="58"/>
      <c r="M42" s="58"/>
    </row>
    <row r="43" spans="2:13" ht="12.75">
      <c r="B43" s="19"/>
      <c r="C43" s="88" t="s">
        <v>123</v>
      </c>
      <c r="D43" s="89"/>
      <c r="E43" s="90"/>
      <c r="F43" s="36">
        <v>27</v>
      </c>
      <c r="G43" s="37">
        <v>116</v>
      </c>
      <c r="H43" s="55"/>
      <c r="I43" s="64"/>
      <c r="J43" s="67"/>
      <c r="K43" s="54"/>
      <c r="L43" s="58"/>
      <c r="M43" s="58"/>
    </row>
    <row r="44" spans="2:13" ht="12.75">
      <c r="B44" s="19">
        <f>B42+1</f>
        <v>28</v>
      </c>
      <c r="C44" s="35" t="s">
        <v>17</v>
      </c>
      <c r="D44" s="24" t="s">
        <v>62</v>
      </c>
      <c r="E44" s="35">
        <v>31</v>
      </c>
      <c r="F44" s="36">
        <v>446</v>
      </c>
      <c r="G44" s="37">
        <v>946</v>
      </c>
      <c r="H44" s="55">
        <v>19506</v>
      </c>
      <c r="I44" s="64"/>
      <c r="J44" s="67">
        <v>49.15</v>
      </c>
      <c r="K44" s="54"/>
      <c r="L44" s="58"/>
      <c r="M44" s="58"/>
    </row>
    <row r="45" spans="2:13" ht="12.75">
      <c r="B45" s="19">
        <f t="shared" si="0"/>
        <v>29</v>
      </c>
      <c r="C45" s="35" t="s">
        <v>18</v>
      </c>
      <c r="D45" s="24" t="s">
        <v>67</v>
      </c>
      <c r="E45" s="35">
        <v>27</v>
      </c>
      <c r="F45" s="36">
        <f>625+576</f>
        <v>1201</v>
      </c>
      <c r="G45" s="37">
        <f>1069+769</f>
        <v>1838</v>
      </c>
      <c r="H45" s="55">
        <v>44569</v>
      </c>
      <c r="I45" s="64"/>
      <c r="J45" s="67">
        <f>29.23+60.86</f>
        <v>90.09</v>
      </c>
      <c r="K45" s="54"/>
      <c r="L45" s="58"/>
      <c r="M45" s="58"/>
    </row>
    <row r="46" spans="2:13" ht="12.75">
      <c r="B46" s="19">
        <f t="shared" si="0"/>
        <v>30</v>
      </c>
      <c r="C46" s="35" t="s">
        <v>19</v>
      </c>
      <c r="D46" s="24" t="s">
        <v>67</v>
      </c>
      <c r="E46" s="35">
        <v>29</v>
      </c>
      <c r="F46" s="36">
        <v>1032</v>
      </c>
      <c r="G46" s="37">
        <v>1928</v>
      </c>
      <c r="H46" s="55">
        <v>39429</v>
      </c>
      <c r="I46" s="64"/>
      <c r="J46" s="67">
        <v>114.64</v>
      </c>
      <c r="K46" s="54"/>
      <c r="L46" s="58"/>
      <c r="M46" s="58"/>
    </row>
    <row r="47" spans="2:13" ht="12.75">
      <c r="B47" s="19"/>
      <c r="C47" s="88" t="s">
        <v>123</v>
      </c>
      <c r="D47" s="89"/>
      <c r="E47" s="90"/>
      <c r="F47" s="36">
        <v>10</v>
      </c>
      <c r="G47" s="37">
        <v>44</v>
      </c>
      <c r="H47" s="55"/>
      <c r="I47" s="64"/>
      <c r="J47" s="67"/>
      <c r="K47" s="54"/>
      <c r="L47" s="58"/>
      <c r="M47" s="58"/>
    </row>
    <row r="48" spans="2:13" ht="12.75">
      <c r="B48" s="19">
        <f>B46+1</f>
        <v>31</v>
      </c>
      <c r="C48" s="35" t="s">
        <v>20</v>
      </c>
      <c r="D48" s="24" t="s">
        <v>67</v>
      </c>
      <c r="E48" s="35">
        <v>31</v>
      </c>
      <c r="F48" s="36">
        <v>473</v>
      </c>
      <c r="G48" s="37">
        <v>927</v>
      </c>
      <c r="H48" s="55">
        <v>20633</v>
      </c>
      <c r="I48" s="64"/>
      <c r="J48" s="67">
        <v>74.47</v>
      </c>
      <c r="K48" s="54"/>
      <c r="L48" s="58"/>
      <c r="M48" s="58"/>
    </row>
    <row r="49" spans="2:13" ht="12.75">
      <c r="B49" s="19"/>
      <c r="C49" s="88" t="s">
        <v>123</v>
      </c>
      <c r="D49" s="89"/>
      <c r="E49" s="90"/>
      <c r="F49" s="36">
        <v>6</v>
      </c>
      <c r="G49" s="37">
        <v>33</v>
      </c>
      <c r="H49" s="55"/>
      <c r="I49" s="64"/>
      <c r="J49" s="67"/>
      <c r="K49" s="54"/>
      <c r="L49" s="58"/>
      <c r="M49" s="58"/>
    </row>
    <row r="50" spans="2:13" ht="12.75">
      <c r="B50" s="19">
        <f>B48+1</f>
        <v>32</v>
      </c>
      <c r="C50" s="35" t="s">
        <v>21</v>
      </c>
      <c r="D50" s="24" t="s">
        <v>66</v>
      </c>
      <c r="E50" s="35" t="s">
        <v>68</v>
      </c>
      <c r="F50" s="36">
        <v>687</v>
      </c>
      <c r="G50" s="37">
        <v>1652</v>
      </c>
      <c r="H50" s="55">
        <v>38356</v>
      </c>
      <c r="I50" s="64"/>
      <c r="J50" s="67">
        <v>114.79</v>
      </c>
      <c r="K50" s="54"/>
      <c r="L50" s="58"/>
      <c r="M50" s="58"/>
    </row>
    <row r="51" spans="2:13" ht="12.75">
      <c r="B51" s="19"/>
      <c r="C51" s="88" t="s">
        <v>123</v>
      </c>
      <c r="D51" s="89"/>
      <c r="E51" s="90"/>
      <c r="F51" s="36">
        <v>22</v>
      </c>
      <c r="G51" s="37">
        <v>86</v>
      </c>
      <c r="H51" s="55"/>
      <c r="I51" s="64"/>
      <c r="J51" s="67"/>
      <c r="K51" s="54"/>
      <c r="L51" s="58"/>
      <c r="M51" s="58"/>
    </row>
    <row r="52" spans="2:13" ht="12.75">
      <c r="B52" s="19">
        <f>B50+1</f>
        <v>33</v>
      </c>
      <c r="C52" s="35" t="s">
        <v>22</v>
      </c>
      <c r="D52" s="24" t="s">
        <v>66</v>
      </c>
      <c r="E52" s="35">
        <v>35</v>
      </c>
      <c r="F52" s="36">
        <v>712</v>
      </c>
      <c r="G52" s="37">
        <v>1511</v>
      </c>
      <c r="H52" s="55">
        <v>33334</v>
      </c>
      <c r="I52" s="64"/>
      <c r="J52" s="67">
        <v>86.32</v>
      </c>
      <c r="K52" s="54"/>
      <c r="L52" s="58"/>
      <c r="M52" s="58"/>
    </row>
    <row r="53" spans="2:13" ht="12.75">
      <c r="B53" s="19">
        <f aca="true" t="shared" si="1" ref="B53:B90">B52+1</f>
        <v>34</v>
      </c>
      <c r="C53" s="35" t="s">
        <v>23</v>
      </c>
      <c r="D53" s="24" t="s">
        <v>66</v>
      </c>
      <c r="E53" s="35">
        <v>39</v>
      </c>
      <c r="F53" s="36">
        <v>339</v>
      </c>
      <c r="G53" s="37">
        <v>597</v>
      </c>
      <c r="H53" s="55">
        <v>14689</v>
      </c>
      <c r="I53" s="64"/>
      <c r="J53" s="67">
        <v>37.75</v>
      </c>
      <c r="K53" s="54"/>
      <c r="L53" s="58"/>
      <c r="M53" s="58"/>
    </row>
    <row r="54" spans="2:13" ht="12.75">
      <c r="B54" s="19">
        <f t="shared" si="1"/>
        <v>35</v>
      </c>
      <c r="C54" s="35" t="s">
        <v>24</v>
      </c>
      <c r="D54" s="24" t="s">
        <v>62</v>
      </c>
      <c r="E54" s="35">
        <v>33</v>
      </c>
      <c r="F54" s="36">
        <f>649+531</f>
        <v>1180</v>
      </c>
      <c r="G54" s="37">
        <v>2763</v>
      </c>
      <c r="H54" s="55">
        <v>56906</v>
      </c>
      <c r="I54" s="64"/>
      <c r="J54" s="67">
        <f>71.82+82.47</f>
        <v>154.29</v>
      </c>
      <c r="K54" s="54"/>
      <c r="L54" s="58"/>
      <c r="M54" s="58"/>
    </row>
    <row r="55" spans="2:13" ht="12.75">
      <c r="B55" s="19"/>
      <c r="C55" s="88" t="s">
        <v>123</v>
      </c>
      <c r="D55" s="89"/>
      <c r="E55" s="90"/>
      <c r="F55" s="36">
        <v>3</v>
      </c>
      <c r="G55" s="37">
        <v>28</v>
      </c>
      <c r="H55" s="55"/>
      <c r="I55" s="64"/>
      <c r="J55" s="67"/>
      <c r="K55" s="54"/>
      <c r="L55" s="58"/>
      <c r="M55" s="58"/>
    </row>
    <row r="56" spans="2:13" ht="12.75">
      <c r="B56" s="19">
        <f>B54+1</f>
        <v>36</v>
      </c>
      <c r="C56" s="35" t="s">
        <v>25</v>
      </c>
      <c r="D56" s="24" t="s">
        <v>62</v>
      </c>
      <c r="E56" s="35">
        <v>35</v>
      </c>
      <c r="F56" s="36">
        <v>679</v>
      </c>
      <c r="G56" s="37">
        <v>1285</v>
      </c>
      <c r="H56" s="55">
        <v>30396</v>
      </c>
      <c r="I56" s="64"/>
      <c r="J56" s="67">
        <v>111.29</v>
      </c>
      <c r="K56" s="54"/>
      <c r="L56" s="58"/>
      <c r="M56" s="58"/>
    </row>
    <row r="57" spans="2:13" ht="12.75">
      <c r="B57" s="19"/>
      <c r="C57" s="88" t="s">
        <v>123</v>
      </c>
      <c r="D57" s="89"/>
      <c r="E57" s="90"/>
      <c r="F57" s="36">
        <v>22</v>
      </c>
      <c r="G57" s="37">
        <v>61</v>
      </c>
      <c r="H57" s="55"/>
      <c r="I57" s="64"/>
      <c r="J57" s="67"/>
      <c r="K57" s="54"/>
      <c r="L57" s="58"/>
      <c r="M57" s="58"/>
    </row>
    <row r="58" spans="2:13" ht="12.75">
      <c r="B58" s="19">
        <f>B56+1</f>
        <v>37</v>
      </c>
      <c r="C58" s="35" t="s">
        <v>26</v>
      </c>
      <c r="D58" s="24" t="s">
        <v>67</v>
      </c>
      <c r="E58" s="35">
        <v>33</v>
      </c>
      <c r="F58" s="36">
        <v>511</v>
      </c>
      <c r="G58" s="37">
        <v>826</v>
      </c>
      <c r="H58" s="55">
        <v>19006</v>
      </c>
      <c r="I58" s="64"/>
      <c r="J58" s="67">
        <v>77.5</v>
      </c>
      <c r="K58" s="54"/>
      <c r="L58" s="58"/>
      <c r="M58" s="58"/>
    </row>
    <row r="59" spans="2:13" ht="12.75">
      <c r="B59" s="19">
        <f t="shared" si="1"/>
        <v>38</v>
      </c>
      <c r="C59" s="35" t="s">
        <v>27</v>
      </c>
      <c r="D59" s="24" t="s">
        <v>104</v>
      </c>
      <c r="E59" s="35">
        <v>45</v>
      </c>
      <c r="F59" s="36">
        <v>536</v>
      </c>
      <c r="G59" s="37">
        <v>927</v>
      </c>
      <c r="H59" s="55">
        <v>21337</v>
      </c>
      <c r="I59" s="64"/>
      <c r="J59" s="67">
        <v>65.45</v>
      </c>
      <c r="K59" s="54"/>
      <c r="L59" s="58"/>
      <c r="M59" s="58"/>
    </row>
    <row r="60" spans="2:13" ht="12.75">
      <c r="B60" s="19"/>
      <c r="C60" s="88" t="s">
        <v>123</v>
      </c>
      <c r="D60" s="89"/>
      <c r="E60" s="90"/>
      <c r="F60" s="36">
        <v>11</v>
      </c>
      <c r="G60" s="37">
        <v>38</v>
      </c>
      <c r="H60" s="55"/>
      <c r="I60" s="64"/>
      <c r="J60" s="67"/>
      <c r="K60" s="54"/>
      <c r="L60" s="58"/>
      <c r="M60" s="58"/>
    </row>
    <row r="61" spans="2:13" ht="12.75">
      <c r="B61" s="19">
        <f>B59+1</f>
        <v>39</v>
      </c>
      <c r="C61" s="35" t="s">
        <v>28</v>
      </c>
      <c r="D61" s="24" t="s">
        <v>66</v>
      </c>
      <c r="E61" s="35" t="s">
        <v>69</v>
      </c>
      <c r="F61" s="36">
        <v>175</v>
      </c>
      <c r="G61" s="37">
        <v>405</v>
      </c>
      <c r="H61" s="55">
        <v>6665</v>
      </c>
      <c r="I61" s="64"/>
      <c r="J61" s="67">
        <v>33.67</v>
      </c>
      <c r="K61" s="54"/>
      <c r="L61" s="58"/>
      <c r="M61" s="58"/>
    </row>
    <row r="62" spans="2:13" ht="12.75">
      <c r="B62" s="19"/>
      <c r="C62" s="88" t="s">
        <v>123</v>
      </c>
      <c r="D62" s="89"/>
      <c r="E62" s="90"/>
      <c r="F62" s="37">
        <v>2</v>
      </c>
      <c r="G62" s="37">
        <v>11</v>
      </c>
      <c r="H62" s="55">
        <v>1494</v>
      </c>
      <c r="I62" s="64"/>
      <c r="J62" s="67"/>
      <c r="K62" s="54"/>
      <c r="L62" s="58"/>
      <c r="M62" s="58"/>
    </row>
    <row r="63" spans="2:13" ht="12.75">
      <c r="B63" s="19">
        <f>B61+1</f>
        <v>40</v>
      </c>
      <c r="C63" s="35" t="s">
        <v>109</v>
      </c>
      <c r="D63" s="24" t="s">
        <v>112</v>
      </c>
      <c r="E63" s="35">
        <v>5</v>
      </c>
      <c r="F63" s="81">
        <v>546</v>
      </c>
      <c r="G63" s="37">
        <v>956</v>
      </c>
      <c r="H63" s="55">
        <v>24732</v>
      </c>
      <c r="I63" s="64"/>
      <c r="J63" s="67">
        <v>86.42</v>
      </c>
      <c r="K63" s="54"/>
      <c r="L63" s="58"/>
      <c r="M63" s="58"/>
    </row>
    <row r="64" spans="2:13" ht="12.75">
      <c r="B64" s="19">
        <f t="shared" si="1"/>
        <v>41</v>
      </c>
      <c r="C64" s="35" t="s">
        <v>115</v>
      </c>
      <c r="D64" s="24" t="s">
        <v>116</v>
      </c>
      <c r="E64" s="35">
        <v>138</v>
      </c>
      <c r="F64" s="63">
        <v>72</v>
      </c>
      <c r="G64" s="37">
        <v>332</v>
      </c>
      <c r="H64" s="55">
        <v>12996</v>
      </c>
      <c r="I64" s="64"/>
      <c r="J64" s="67">
        <v>18.36</v>
      </c>
      <c r="K64" s="54"/>
      <c r="L64" s="58"/>
      <c r="M64" s="58"/>
    </row>
    <row r="65" spans="2:13" ht="12.75">
      <c r="B65" s="19">
        <f t="shared" si="1"/>
        <v>42</v>
      </c>
      <c r="C65" s="35" t="s">
        <v>29</v>
      </c>
      <c r="D65" s="24" t="s">
        <v>70</v>
      </c>
      <c r="E65" s="35">
        <v>138</v>
      </c>
      <c r="F65" s="36">
        <v>416</v>
      </c>
      <c r="G65" s="37">
        <v>912</v>
      </c>
      <c r="H65" s="55">
        <v>22070</v>
      </c>
      <c r="I65" s="64"/>
      <c r="J65" s="67">
        <v>72.13</v>
      </c>
      <c r="K65" s="54"/>
      <c r="L65" s="58"/>
      <c r="M65" s="58"/>
    </row>
    <row r="66" spans="2:13" ht="12.75">
      <c r="B66" s="19"/>
      <c r="C66" s="88" t="s">
        <v>123</v>
      </c>
      <c r="D66" s="89"/>
      <c r="E66" s="90"/>
      <c r="F66" s="36">
        <v>120</v>
      </c>
      <c r="G66" s="37">
        <v>106</v>
      </c>
      <c r="H66" s="55"/>
      <c r="I66" s="64"/>
      <c r="J66" s="67"/>
      <c r="K66" s="54"/>
      <c r="L66" s="58"/>
      <c r="M66" s="58"/>
    </row>
    <row r="67" spans="2:13" ht="12.75">
      <c r="B67" s="19">
        <f>B65+1</f>
        <v>43</v>
      </c>
      <c r="C67" s="37" t="s">
        <v>30</v>
      </c>
      <c r="D67" s="23" t="s">
        <v>70</v>
      </c>
      <c r="E67" s="37" t="s">
        <v>71</v>
      </c>
      <c r="F67" s="36">
        <v>256</v>
      </c>
      <c r="G67" s="37">
        <v>616</v>
      </c>
      <c r="H67" s="55">
        <v>17097</v>
      </c>
      <c r="I67" s="64"/>
      <c r="J67" s="67">
        <v>46.02</v>
      </c>
      <c r="K67" s="54"/>
      <c r="L67" s="58"/>
      <c r="M67" s="58"/>
    </row>
    <row r="68" spans="2:13" ht="12.75">
      <c r="B68" s="19">
        <f t="shared" si="1"/>
        <v>44</v>
      </c>
      <c r="C68" s="35" t="s">
        <v>31</v>
      </c>
      <c r="D68" s="24" t="s">
        <v>72</v>
      </c>
      <c r="E68" s="35">
        <v>59</v>
      </c>
      <c r="F68" s="36">
        <v>421</v>
      </c>
      <c r="G68" s="37">
        <v>627</v>
      </c>
      <c r="H68" s="55">
        <v>13002</v>
      </c>
      <c r="I68" s="64"/>
      <c r="J68" s="67">
        <v>75.15</v>
      </c>
      <c r="K68" s="54"/>
      <c r="L68" s="58"/>
      <c r="M68" s="58"/>
    </row>
    <row r="69" spans="2:13" ht="12.75">
      <c r="B69" s="19"/>
      <c r="C69" s="88" t="s">
        <v>123</v>
      </c>
      <c r="D69" s="89"/>
      <c r="E69" s="90"/>
      <c r="F69" s="36">
        <v>0</v>
      </c>
      <c r="G69" s="37">
        <v>1</v>
      </c>
      <c r="H69" s="55">
        <v>438</v>
      </c>
      <c r="I69" s="64"/>
      <c r="J69" s="67"/>
      <c r="K69" s="54"/>
      <c r="L69" s="58"/>
      <c r="M69" s="58"/>
    </row>
    <row r="70" spans="2:13" ht="12.75">
      <c r="B70" s="19">
        <f>B68+1</f>
        <v>45</v>
      </c>
      <c r="C70" s="35" t="s">
        <v>93</v>
      </c>
      <c r="D70" s="24" t="s">
        <v>72</v>
      </c>
      <c r="E70" s="35" t="s">
        <v>69</v>
      </c>
      <c r="F70" s="59">
        <v>309</v>
      </c>
      <c r="G70" s="37">
        <v>745</v>
      </c>
      <c r="H70" s="55">
        <v>13936</v>
      </c>
      <c r="I70" s="64"/>
      <c r="J70" s="67">
        <v>52.22</v>
      </c>
      <c r="K70" s="54"/>
      <c r="L70" s="58"/>
      <c r="M70" s="58"/>
    </row>
    <row r="71" spans="2:13" ht="12.75">
      <c r="B71" s="19">
        <f t="shared" si="1"/>
        <v>46</v>
      </c>
      <c r="C71" s="35" t="s">
        <v>32</v>
      </c>
      <c r="D71" s="24" t="s">
        <v>73</v>
      </c>
      <c r="E71" s="35">
        <v>5</v>
      </c>
      <c r="F71" s="36">
        <v>975</v>
      </c>
      <c r="G71" s="37">
        <v>1721</v>
      </c>
      <c r="H71" s="55">
        <v>37255</v>
      </c>
      <c r="I71" s="64"/>
      <c r="J71" s="67">
        <v>93.28</v>
      </c>
      <c r="K71" s="54"/>
      <c r="L71" s="58"/>
      <c r="M71" s="58"/>
    </row>
    <row r="72" spans="2:13" ht="12.75">
      <c r="B72" s="19">
        <f t="shared" si="1"/>
        <v>47</v>
      </c>
      <c r="C72" s="35" t="s">
        <v>33</v>
      </c>
      <c r="D72" s="24" t="s">
        <v>73</v>
      </c>
      <c r="E72" s="35" t="s">
        <v>74</v>
      </c>
      <c r="F72" s="36">
        <v>285</v>
      </c>
      <c r="G72" s="37">
        <v>718</v>
      </c>
      <c r="H72" s="55">
        <v>12297</v>
      </c>
      <c r="I72" s="64"/>
      <c r="J72" s="67">
        <v>52.71</v>
      </c>
      <c r="K72" s="54"/>
      <c r="L72" s="58"/>
      <c r="M72" s="58"/>
    </row>
    <row r="73" spans="2:13" ht="12.75">
      <c r="B73" s="19"/>
      <c r="C73" s="88" t="s">
        <v>123</v>
      </c>
      <c r="D73" s="89"/>
      <c r="E73" s="90"/>
      <c r="F73" s="36">
        <v>5</v>
      </c>
      <c r="G73" s="37">
        <v>53</v>
      </c>
      <c r="H73" s="55"/>
      <c r="I73" s="64"/>
      <c r="J73" s="67"/>
      <c r="K73" s="54"/>
      <c r="L73" s="58"/>
      <c r="M73" s="58"/>
    </row>
    <row r="74" spans="2:13" ht="12.75">
      <c r="B74" s="19">
        <f>B72+1</f>
        <v>48</v>
      </c>
      <c r="C74" s="35" t="s">
        <v>34</v>
      </c>
      <c r="D74" s="24" t="s">
        <v>75</v>
      </c>
      <c r="E74" s="35" t="s">
        <v>76</v>
      </c>
      <c r="F74" s="36">
        <v>1063</v>
      </c>
      <c r="G74" s="37">
        <v>1850</v>
      </c>
      <c r="H74" s="55">
        <v>39209</v>
      </c>
      <c r="I74" s="64"/>
      <c r="J74" s="67">
        <v>112.99</v>
      </c>
      <c r="K74" s="54"/>
      <c r="L74" s="58"/>
      <c r="M74" s="58"/>
    </row>
    <row r="75" spans="2:13" ht="12.75">
      <c r="B75" s="19">
        <f t="shared" si="1"/>
        <v>49</v>
      </c>
      <c r="C75" s="35" t="s">
        <v>36</v>
      </c>
      <c r="D75" s="24" t="s">
        <v>75</v>
      </c>
      <c r="E75" s="35" t="s">
        <v>78</v>
      </c>
      <c r="F75" s="36">
        <v>628</v>
      </c>
      <c r="G75" s="37">
        <v>1265</v>
      </c>
      <c r="H75" s="55">
        <v>27952</v>
      </c>
      <c r="I75" s="64"/>
      <c r="J75" s="67">
        <v>104.76</v>
      </c>
      <c r="K75" s="54"/>
      <c r="L75" s="58"/>
      <c r="M75" s="58"/>
    </row>
    <row r="76" spans="2:13" ht="12.75">
      <c r="B76" s="19">
        <f t="shared" si="1"/>
        <v>50</v>
      </c>
      <c r="C76" s="35" t="s">
        <v>35</v>
      </c>
      <c r="D76" s="24" t="s">
        <v>75</v>
      </c>
      <c r="E76" s="35" t="s">
        <v>77</v>
      </c>
      <c r="F76" s="36">
        <v>338</v>
      </c>
      <c r="G76" s="37">
        <v>723</v>
      </c>
      <c r="H76" s="55">
        <v>14402</v>
      </c>
      <c r="I76" s="64"/>
      <c r="J76" s="67">
        <v>55.84</v>
      </c>
      <c r="K76" s="54"/>
      <c r="L76" s="58"/>
      <c r="M76" s="58"/>
    </row>
    <row r="77" spans="2:13" ht="12.75">
      <c r="B77" s="19">
        <f t="shared" si="1"/>
        <v>51</v>
      </c>
      <c r="C77" s="35" t="s">
        <v>37</v>
      </c>
      <c r="D77" s="24" t="s">
        <v>75</v>
      </c>
      <c r="E77" s="35" t="s">
        <v>79</v>
      </c>
      <c r="F77" s="36">
        <v>397</v>
      </c>
      <c r="G77" s="37">
        <v>931</v>
      </c>
      <c r="H77" s="55">
        <v>15801</v>
      </c>
      <c r="I77" s="64"/>
      <c r="J77" s="67">
        <v>59.01</v>
      </c>
      <c r="K77" s="54"/>
      <c r="L77" s="58"/>
      <c r="M77" s="58"/>
    </row>
    <row r="78" spans="2:13" ht="12.75">
      <c r="B78" s="19">
        <f t="shared" si="1"/>
        <v>52</v>
      </c>
      <c r="C78" s="35" t="s">
        <v>38</v>
      </c>
      <c r="D78" s="24" t="s">
        <v>80</v>
      </c>
      <c r="E78" s="35">
        <v>108</v>
      </c>
      <c r="F78" s="36">
        <v>878</v>
      </c>
      <c r="G78" s="37">
        <v>1784</v>
      </c>
      <c r="H78" s="55">
        <v>45095</v>
      </c>
      <c r="I78" s="64"/>
      <c r="J78" s="67">
        <v>103.11</v>
      </c>
      <c r="K78" s="54"/>
      <c r="L78" s="58"/>
      <c r="M78" s="58"/>
    </row>
    <row r="79" spans="2:13" ht="12.75">
      <c r="B79" s="19"/>
      <c r="C79" s="88" t="s">
        <v>123</v>
      </c>
      <c r="D79" s="89"/>
      <c r="E79" s="90"/>
      <c r="F79" s="36">
        <v>28</v>
      </c>
      <c r="G79" s="37">
        <v>87</v>
      </c>
      <c r="H79" s="55"/>
      <c r="I79" s="64"/>
      <c r="J79" s="67"/>
      <c r="K79" s="54"/>
      <c r="L79" s="58"/>
      <c r="M79" s="58"/>
    </row>
    <row r="80" spans="2:13" ht="12.75">
      <c r="B80" s="19">
        <f>B78+1</f>
        <v>53</v>
      </c>
      <c r="C80" s="35" t="s">
        <v>49</v>
      </c>
      <c r="D80" s="24" t="s">
        <v>80</v>
      </c>
      <c r="E80" s="35">
        <v>120</v>
      </c>
      <c r="F80" s="59">
        <v>436</v>
      </c>
      <c r="G80" s="37">
        <v>1049</v>
      </c>
      <c r="H80" s="55">
        <v>28140</v>
      </c>
      <c r="I80" s="64"/>
      <c r="J80" s="67">
        <v>41.12</v>
      </c>
      <c r="K80" s="54"/>
      <c r="L80" s="58"/>
      <c r="M80" s="58"/>
    </row>
    <row r="81" spans="2:13" ht="12.75">
      <c r="B81" s="19"/>
      <c r="C81" s="88" t="s">
        <v>123</v>
      </c>
      <c r="D81" s="89"/>
      <c r="E81" s="90"/>
      <c r="F81" s="59"/>
      <c r="G81" s="37">
        <v>70</v>
      </c>
      <c r="H81" s="55"/>
      <c r="I81" s="64"/>
      <c r="J81" s="67"/>
      <c r="K81" s="54"/>
      <c r="L81" s="58"/>
      <c r="M81" s="58"/>
    </row>
    <row r="82" spans="2:13" ht="12.75">
      <c r="B82" s="19">
        <f>B80+1</f>
        <v>54</v>
      </c>
      <c r="C82" s="35" t="s">
        <v>91</v>
      </c>
      <c r="D82" s="24" t="s">
        <v>80</v>
      </c>
      <c r="E82" s="35">
        <v>124</v>
      </c>
      <c r="F82" s="59">
        <v>369</v>
      </c>
      <c r="G82" s="37">
        <v>765</v>
      </c>
      <c r="H82" s="55">
        <v>23954</v>
      </c>
      <c r="I82" s="64"/>
      <c r="J82" s="67">
        <v>58.49</v>
      </c>
      <c r="K82" s="54"/>
      <c r="L82" s="58"/>
      <c r="M82" s="58"/>
    </row>
    <row r="83" spans="2:13" ht="12.75">
      <c r="B83" s="19">
        <f>B82+1</f>
        <v>55</v>
      </c>
      <c r="C83" s="35" t="s">
        <v>94</v>
      </c>
      <c r="D83" s="24" t="s">
        <v>80</v>
      </c>
      <c r="E83" s="35">
        <v>128</v>
      </c>
      <c r="F83" s="59">
        <v>397</v>
      </c>
      <c r="G83" s="37">
        <v>811</v>
      </c>
      <c r="H83" s="55">
        <v>25842</v>
      </c>
      <c r="I83" s="64"/>
      <c r="J83" s="67">
        <v>53.08</v>
      </c>
      <c r="K83" s="54"/>
      <c r="L83" s="58"/>
      <c r="M83" s="58"/>
    </row>
    <row r="84" spans="2:13" ht="12.75">
      <c r="B84" s="19">
        <f t="shared" si="1"/>
        <v>56</v>
      </c>
      <c r="C84" s="35" t="s">
        <v>110</v>
      </c>
      <c r="D84" s="24" t="s">
        <v>80</v>
      </c>
      <c r="E84" s="35">
        <v>130</v>
      </c>
      <c r="F84" s="59">
        <v>304</v>
      </c>
      <c r="G84" s="37">
        <v>609</v>
      </c>
      <c r="H84" s="55">
        <v>20876</v>
      </c>
      <c r="I84" s="64"/>
      <c r="J84" s="67">
        <v>58.05</v>
      </c>
      <c r="K84" s="54"/>
      <c r="L84" s="58"/>
      <c r="M84" s="58"/>
    </row>
    <row r="85" spans="2:13" ht="12.75">
      <c r="B85" s="19">
        <f t="shared" si="1"/>
        <v>57</v>
      </c>
      <c r="C85" s="35" t="s">
        <v>39</v>
      </c>
      <c r="D85" s="24" t="s">
        <v>80</v>
      </c>
      <c r="E85" s="35">
        <v>110</v>
      </c>
      <c r="F85" s="36">
        <v>671</v>
      </c>
      <c r="G85" s="37">
        <v>1415</v>
      </c>
      <c r="H85" s="55">
        <v>30328</v>
      </c>
      <c r="I85" s="64"/>
      <c r="J85" s="67">
        <v>108.64</v>
      </c>
      <c r="K85" s="54"/>
      <c r="L85" s="58"/>
      <c r="M85" s="58"/>
    </row>
    <row r="86" spans="2:13" ht="12.75">
      <c r="B86" s="19">
        <f t="shared" si="1"/>
        <v>58</v>
      </c>
      <c r="C86" s="35" t="s">
        <v>40</v>
      </c>
      <c r="D86" s="24" t="s">
        <v>80</v>
      </c>
      <c r="E86" s="35">
        <v>114</v>
      </c>
      <c r="F86" s="36">
        <v>636</v>
      </c>
      <c r="G86" s="37">
        <v>1985</v>
      </c>
      <c r="H86" s="55">
        <v>28633</v>
      </c>
      <c r="I86" s="64"/>
      <c r="J86" s="67">
        <v>75.54</v>
      </c>
      <c r="K86" s="54"/>
      <c r="L86" s="58"/>
      <c r="M86" s="58"/>
    </row>
    <row r="87" spans="2:13" ht="12.75">
      <c r="B87" s="19">
        <f t="shared" si="1"/>
        <v>59</v>
      </c>
      <c r="C87" s="35" t="s">
        <v>41</v>
      </c>
      <c r="D87" s="24" t="s">
        <v>80</v>
      </c>
      <c r="E87" s="35">
        <v>118</v>
      </c>
      <c r="F87" s="38">
        <v>590</v>
      </c>
      <c r="G87" s="37">
        <v>1304</v>
      </c>
      <c r="H87" s="55">
        <v>25525</v>
      </c>
      <c r="I87" s="64"/>
      <c r="J87" s="67">
        <v>76.76</v>
      </c>
      <c r="K87" s="54"/>
      <c r="L87" s="58"/>
      <c r="M87" s="58"/>
    </row>
    <row r="88" spans="2:13" ht="12.75">
      <c r="B88" s="19">
        <f t="shared" si="1"/>
        <v>60</v>
      </c>
      <c r="C88" s="35" t="s">
        <v>42</v>
      </c>
      <c r="D88" s="24" t="s">
        <v>80</v>
      </c>
      <c r="E88" s="35">
        <v>122</v>
      </c>
      <c r="F88" s="36">
        <v>677</v>
      </c>
      <c r="G88" s="37">
        <v>1323</v>
      </c>
      <c r="H88" s="55">
        <v>28665</v>
      </c>
      <c r="I88" s="64"/>
      <c r="J88" s="67">
        <v>42.92</v>
      </c>
      <c r="K88" s="54"/>
      <c r="L88" s="58"/>
      <c r="M88" s="58"/>
    </row>
    <row r="89" spans="2:13" ht="12.75">
      <c r="B89" s="19">
        <f t="shared" si="1"/>
        <v>61</v>
      </c>
      <c r="C89" s="35" t="s">
        <v>43</v>
      </c>
      <c r="D89" s="24" t="s">
        <v>80</v>
      </c>
      <c r="E89" s="35">
        <v>126</v>
      </c>
      <c r="F89" s="36">
        <v>688</v>
      </c>
      <c r="G89" s="37">
        <v>1463</v>
      </c>
      <c r="H89" s="55">
        <v>28478</v>
      </c>
      <c r="I89" s="64"/>
      <c r="J89" s="67">
        <v>74.73</v>
      </c>
      <c r="K89" s="54"/>
      <c r="L89" s="58"/>
      <c r="M89" s="58"/>
    </row>
    <row r="90" spans="2:13" ht="12.75">
      <c r="B90" s="19">
        <f t="shared" si="1"/>
        <v>62</v>
      </c>
      <c r="C90" s="35" t="s">
        <v>45</v>
      </c>
      <c r="D90" s="24" t="s">
        <v>81</v>
      </c>
      <c r="E90" s="35" t="s">
        <v>83</v>
      </c>
      <c r="F90" s="36">
        <v>450</v>
      </c>
      <c r="G90" s="37">
        <v>809</v>
      </c>
      <c r="H90" s="55">
        <v>18913</v>
      </c>
      <c r="I90" s="64"/>
      <c r="J90" s="67">
        <v>45.31</v>
      </c>
      <c r="K90" s="54"/>
      <c r="L90" s="58"/>
      <c r="M90" s="58"/>
    </row>
    <row r="91" spans="2:13" ht="12.75">
      <c r="B91" s="19"/>
      <c r="C91" s="88" t="s">
        <v>123</v>
      </c>
      <c r="D91" s="89"/>
      <c r="E91" s="90"/>
      <c r="F91" s="32">
        <v>6</v>
      </c>
      <c r="G91" s="82">
        <v>23</v>
      </c>
      <c r="H91" s="55"/>
      <c r="I91" s="64"/>
      <c r="J91" s="68"/>
      <c r="K91" s="54"/>
      <c r="L91" s="58"/>
      <c r="M91" s="58"/>
    </row>
    <row r="92" spans="2:13" ht="13.5" thickBot="1">
      <c r="B92" s="19">
        <f>B90+1</f>
        <v>63</v>
      </c>
      <c r="C92" s="31" t="s">
        <v>44</v>
      </c>
      <c r="D92" s="44" t="s">
        <v>81</v>
      </c>
      <c r="E92" s="31" t="s">
        <v>82</v>
      </c>
      <c r="F92" s="32">
        <v>254</v>
      </c>
      <c r="G92" s="79">
        <v>512</v>
      </c>
      <c r="H92" s="55">
        <v>12018</v>
      </c>
      <c r="I92" s="64"/>
      <c r="J92" s="68">
        <v>38.01</v>
      </c>
      <c r="K92" s="54"/>
      <c r="L92" s="58"/>
      <c r="M92" s="58"/>
    </row>
    <row r="93" spans="2:13" ht="13.5" thickBot="1">
      <c r="B93" s="39"/>
      <c r="C93" s="28" t="s">
        <v>88</v>
      </c>
      <c r="D93" s="40"/>
      <c r="E93" s="41"/>
      <c r="F93" s="83">
        <f>SUM(F7:F92)-F9-F11-F13-F15-F17-F19-F38-F41-F36-F47-F49-F51-F43-F55-F57-F60-F62-F69-F73-F79-F81-F91</f>
        <v>39029</v>
      </c>
      <c r="G93" s="56">
        <f>SUM(G7:G92)-G9-G11-G13-G15-G17-G19-G38-G41-G36-G47-G49-G51-G43-G55-G57-G60-G62-G69-G73-G79-G81-G91</f>
        <v>81840</v>
      </c>
      <c r="H93" s="56">
        <f>SUM(H7:H92)-H9-H11-H13-H15-H17-H19-H38-H41-H36-H47-H49-H51-H43-H55-H57-H60-H62-H69-H73-H79-H81-H91</f>
        <v>1829965</v>
      </c>
      <c r="I93" s="65">
        <f>SUM(I7:I92)</f>
        <v>0</v>
      </c>
      <c r="J93" s="43">
        <f>SUM(J7:J92)</f>
        <v>5155.120000000001</v>
      </c>
      <c r="K93" s="58"/>
      <c r="L93" s="58"/>
      <c r="M93" s="58"/>
    </row>
  </sheetData>
  <sheetProtection/>
  <mergeCells count="27">
    <mergeCell ref="C73:E73"/>
    <mergeCell ref="C79:E79"/>
    <mergeCell ref="C81:E81"/>
    <mergeCell ref="C91:E91"/>
    <mergeCell ref="C60:E60"/>
    <mergeCell ref="C62:E62"/>
    <mergeCell ref="C66:E66"/>
    <mergeCell ref="C69:E69"/>
    <mergeCell ref="C51:E51"/>
    <mergeCell ref="C55:E55"/>
    <mergeCell ref="C57:E57"/>
    <mergeCell ref="C41:E41"/>
    <mergeCell ref="C43:E43"/>
    <mergeCell ref="C47:E47"/>
    <mergeCell ref="C49:E49"/>
    <mergeCell ref="C17:E17"/>
    <mergeCell ref="C19:E19"/>
    <mergeCell ref="C36:E36"/>
    <mergeCell ref="C38:E38"/>
    <mergeCell ref="C9:E9"/>
    <mergeCell ref="C11:E11"/>
    <mergeCell ref="C13:E13"/>
    <mergeCell ref="C15:E15"/>
    <mergeCell ref="F4:F5"/>
    <mergeCell ref="G4:G5"/>
    <mergeCell ref="H4:H5"/>
    <mergeCell ref="J4:J5"/>
  </mergeCells>
  <printOptions/>
  <pageMargins left="0.16" right="0.11" top="0.66" bottom="0.71" header="0.66" footer="0.7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M72"/>
  <sheetViews>
    <sheetView workbookViewId="0" topLeftCell="A1">
      <selection activeCell="B72" sqref="B72:B74"/>
    </sheetView>
  </sheetViews>
  <sheetFormatPr defaultColWidth="9.00390625" defaultRowHeight="12.75"/>
  <cols>
    <col min="1" max="1" width="3.375" style="0" customWidth="1"/>
    <col min="2" max="2" width="5.75390625" style="0" customWidth="1"/>
    <col min="3" max="3" width="15.00390625" style="0" customWidth="1"/>
    <col min="4" max="4" width="20.75390625" style="0" customWidth="1"/>
    <col min="5" max="5" width="7.375" style="0" customWidth="1"/>
    <col min="6" max="6" width="14.625" style="0" customWidth="1"/>
    <col min="7" max="7" width="14.00390625" style="0" customWidth="1"/>
    <col min="8" max="8" width="16.00390625" style="0" customWidth="1"/>
    <col min="9" max="9" width="16.00390625" style="0" hidden="1" customWidth="1"/>
    <col min="10" max="10" width="13.125" style="0" customWidth="1"/>
  </cols>
  <sheetData>
    <row r="2" spans="2:9" ht="12.75">
      <c r="B2" s="1"/>
      <c r="C2" s="1"/>
      <c r="D2" s="1"/>
      <c r="E2" s="1"/>
      <c r="F2" s="1"/>
      <c r="G2" s="3"/>
      <c r="H2" s="1"/>
      <c r="I2" s="4"/>
    </row>
    <row r="3" spans="2:9" ht="15">
      <c r="B3" s="1"/>
      <c r="C3" s="2" t="s">
        <v>113</v>
      </c>
      <c r="D3" s="2"/>
      <c r="E3" s="2"/>
      <c r="F3" s="5"/>
      <c r="G3" s="5"/>
      <c r="H3" s="5"/>
      <c r="I3" s="9"/>
    </row>
    <row r="4" spans="2:9" ht="13.5" thickBot="1">
      <c r="B4" s="1"/>
      <c r="C4" s="1"/>
      <c r="D4" s="1"/>
      <c r="E4" s="1"/>
      <c r="F4" s="1"/>
      <c r="G4" s="3"/>
      <c r="H4" s="1"/>
      <c r="I4" s="4"/>
    </row>
    <row r="5" spans="2:13" ht="12.75">
      <c r="B5" s="10"/>
      <c r="C5" s="6" t="s">
        <v>97</v>
      </c>
      <c r="D5" s="11"/>
      <c r="E5" s="11"/>
      <c r="F5" s="12" t="s">
        <v>117</v>
      </c>
      <c r="G5" s="6" t="s">
        <v>117</v>
      </c>
      <c r="H5" s="6" t="s">
        <v>117</v>
      </c>
      <c r="I5" s="6" t="s">
        <v>0</v>
      </c>
      <c r="K5" s="57"/>
      <c r="L5" s="57"/>
      <c r="M5" s="57"/>
    </row>
    <row r="6" spans="2:13" ht="12.75">
      <c r="B6" s="13" t="s">
        <v>46</v>
      </c>
      <c r="C6" s="7" t="s">
        <v>99</v>
      </c>
      <c r="D6" s="14"/>
      <c r="E6" s="14"/>
      <c r="F6" s="15" t="s">
        <v>1</v>
      </c>
      <c r="G6" s="7" t="s">
        <v>2</v>
      </c>
      <c r="H6" s="7" t="s">
        <v>4</v>
      </c>
      <c r="I6" s="7" t="s">
        <v>100</v>
      </c>
      <c r="K6" s="58"/>
      <c r="L6" s="58"/>
      <c r="M6" s="58"/>
    </row>
    <row r="7" spans="2:13" ht="13.5" thickBot="1">
      <c r="B7" s="16" t="s">
        <v>47</v>
      </c>
      <c r="C7" s="8" t="s">
        <v>98</v>
      </c>
      <c r="D7" s="17"/>
      <c r="E7" s="17"/>
      <c r="F7" s="18" t="s">
        <v>118</v>
      </c>
      <c r="G7" s="8" t="s">
        <v>3</v>
      </c>
      <c r="H7" s="8" t="s">
        <v>5</v>
      </c>
      <c r="I7" s="8" t="s">
        <v>101</v>
      </c>
      <c r="K7" s="58"/>
      <c r="L7" s="58"/>
      <c r="M7" s="58"/>
    </row>
    <row r="8" spans="2:13" ht="12.75">
      <c r="B8" s="19">
        <v>1</v>
      </c>
      <c r="C8" s="20" t="s">
        <v>89</v>
      </c>
      <c r="D8" s="21" t="s">
        <v>70</v>
      </c>
      <c r="E8" s="31" t="s">
        <v>95</v>
      </c>
      <c r="F8" s="49">
        <v>7.9</v>
      </c>
      <c r="G8" s="46">
        <v>484.13</v>
      </c>
      <c r="H8" s="45">
        <v>6687.08</v>
      </c>
      <c r="I8" s="22"/>
      <c r="K8" s="54"/>
      <c r="L8" s="58"/>
      <c r="M8" s="58"/>
    </row>
    <row r="9" spans="2:13" ht="12.75">
      <c r="B9" s="19">
        <f aca="true" t="shared" si="0" ref="B9:B40">B8+1</f>
        <v>2</v>
      </c>
      <c r="C9" s="34" t="s">
        <v>92</v>
      </c>
      <c r="D9" s="23" t="s">
        <v>70</v>
      </c>
      <c r="E9" s="35">
        <v>79</v>
      </c>
      <c r="F9" s="47">
        <v>129.03</v>
      </c>
      <c r="G9" s="47">
        <v>745.36</v>
      </c>
      <c r="H9" s="45">
        <f>455.23+12568.8</f>
        <v>13024.029999999999</v>
      </c>
      <c r="I9" s="22"/>
      <c r="K9" s="54"/>
      <c r="L9" s="58"/>
      <c r="M9" s="58"/>
    </row>
    <row r="10" spans="2:13" ht="12.75">
      <c r="B10" s="19">
        <f t="shared" si="0"/>
        <v>3</v>
      </c>
      <c r="C10" s="34" t="s">
        <v>90</v>
      </c>
      <c r="D10" s="19" t="s">
        <v>53</v>
      </c>
      <c r="E10" s="35" t="s">
        <v>96</v>
      </c>
      <c r="F10" s="69">
        <v>65.57</v>
      </c>
      <c r="G10" s="47">
        <v>333.03</v>
      </c>
      <c r="H10" s="45">
        <v>8528.26</v>
      </c>
      <c r="I10" s="22"/>
      <c r="K10" s="54"/>
      <c r="L10" s="58"/>
      <c r="M10" s="58"/>
    </row>
    <row r="11" spans="2:13" ht="12.75">
      <c r="B11" s="19">
        <f t="shared" si="0"/>
        <v>4</v>
      </c>
      <c r="C11" s="20" t="s">
        <v>50</v>
      </c>
      <c r="D11" s="19" t="s">
        <v>53</v>
      </c>
      <c r="E11" s="31" t="s">
        <v>54</v>
      </c>
      <c r="F11" s="70">
        <v>0</v>
      </c>
      <c r="G11" s="47">
        <v>690.21</v>
      </c>
      <c r="H11" s="45">
        <v>7518.63</v>
      </c>
      <c r="I11" s="22"/>
      <c r="K11" s="54"/>
      <c r="L11" s="58"/>
      <c r="M11" s="58"/>
    </row>
    <row r="12" spans="2:13" ht="12.75">
      <c r="B12" s="19">
        <f t="shared" si="0"/>
        <v>5</v>
      </c>
      <c r="C12" s="34" t="s">
        <v>6</v>
      </c>
      <c r="D12" s="24" t="s">
        <v>55</v>
      </c>
      <c r="E12" s="25" t="s">
        <v>56</v>
      </c>
      <c r="F12" s="49">
        <v>36.32</v>
      </c>
      <c r="G12" s="47">
        <v>262.09</v>
      </c>
      <c r="H12" s="45">
        <v>6415.16</v>
      </c>
      <c r="I12" s="22"/>
      <c r="K12" s="54"/>
      <c r="L12" s="58"/>
      <c r="M12" s="58"/>
    </row>
    <row r="13" spans="2:13" ht="12.75">
      <c r="B13" s="19">
        <f t="shared" si="0"/>
        <v>6</v>
      </c>
      <c r="C13" s="34" t="s">
        <v>7</v>
      </c>
      <c r="D13" s="24" t="s">
        <v>57</v>
      </c>
      <c r="E13" s="25">
        <v>45</v>
      </c>
      <c r="F13" s="50">
        <v>5.22</v>
      </c>
      <c r="G13" s="47">
        <v>346.49</v>
      </c>
      <c r="H13" s="45">
        <f>888.98+8092.03</f>
        <v>8981.01</v>
      </c>
      <c r="I13" s="22"/>
      <c r="K13" s="54"/>
      <c r="L13" s="58"/>
      <c r="M13" s="58"/>
    </row>
    <row r="14" spans="2:13" ht="12.75">
      <c r="B14" s="19">
        <f t="shared" si="0"/>
        <v>7</v>
      </c>
      <c r="C14" s="34" t="s">
        <v>8</v>
      </c>
      <c r="D14" s="24" t="s">
        <v>57</v>
      </c>
      <c r="E14" s="25" t="s">
        <v>58</v>
      </c>
      <c r="F14" s="50">
        <v>0</v>
      </c>
      <c r="G14" s="47">
        <v>302.56</v>
      </c>
      <c r="H14" s="45">
        <f>1032.84+9281.56</f>
        <v>10314.4</v>
      </c>
      <c r="I14" s="22"/>
      <c r="K14" s="54"/>
      <c r="L14" s="58"/>
      <c r="M14" s="58"/>
    </row>
    <row r="15" spans="2:13" ht="12.75">
      <c r="B15" s="19">
        <f t="shared" si="0"/>
        <v>8</v>
      </c>
      <c r="C15" s="34" t="s">
        <v>108</v>
      </c>
      <c r="D15" s="24" t="s">
        <v>111</v>
      </c>
      <c r="E15" s="25">
        <v>7</v>
      </c>
      <c r="F15" s="70">
        <v>335.1</v>
      </c>
      <c r="G15" s="47">
        <v>510.88</v>
      </c>
      <c r="H15" s="45">
        <v>4845.71</v>
      </c>
      <c r="I15" s="22"/>
      <c r="K15" s="54"/>
      <c r="L15" s="58"/>
      <c r="M15" s="58"/>
    </row>
    <row r="16" spans="2:13" ht="12.75">
      <c r="B16" s="19">
        <f t="shared" si="0"/>
        <v>9</v>
      </c>
      <c r="C16" s="35" t="s">
        <v>107</v>
      </c>
      <c r="D16" s="26" t="s">
        <v>59</v>
      </c>
      <c r="E16" s="25" t="s">
        <v>60</v>
      </c>
      <c r="F16" s="50">
        <v>28.6</v>
      </c>
      <c r="G16" s="47">
        <v>276.24</v>
      </c>
      <c r="H16" s="45">
        <v>5823.07</v>
      </c>
      <c r="I16" s="22"/>
      <c r="K16" s="54"/>
      <c r="L16" s="58"/>
      <c r="M16" s="58"/>
    </row>
    <row r="17" spans="2:13" ht="12.75">
      <c r="B17" s="19">
        <f t="shared" si="0"/>
        <v>10</v>
      </c>
      <c r="C17" s="35" t="s">
        <v>102</v>
      </c>
      <c r="D17" s="26" t="s">
        <v>62</v>
      </c>
      <c r="E17" s="25">
        <v>32</v>
      </c>
      <c r="F17" s="70">
        <v>0</v>
      </c>
      <c r="G17" s="47">
        <v>2327.17</v>
      </c>
      <c r="H17" s="45">
        <v>19365.58</v>
      </c>
      <c r="I17" s="22"/>
      <c r="K17" s="54"/>
      <c r="L17" s="58"/>
      <c r="M17" s="58"/>
    </row>
    <row r="18" spans="2:13" ht="12.75">
      <c r="B18" s="19">
        <f t="shared" si="0"/>
        <v>11</v>
      </c>
      <c r="C18" s="35" t="s">
        <v>103</v>
      </c>
      <c r="D18" s="26" t="s">
        <v>62</v>
      </c>
      <c r="E18" s="25">
        <v>36</v>
      </c>
      <c r="F18" s="70">
        <v>0</v>
      </c>
      <c r="G18" s="47">
        <v>584.88</v>
      </c>
      <c r="H18" s="45">
        <v>10938.28</v>
      </c>
      <c r="I18" s="22"/>
      <c r="K18" s="54"/>
      <c r="L18" s="58"/>
      <c r="M18" s="58"/>
    </row>
    <row r="19" spans="2:13" ht="12.75">
      <c r="B19" s="19">
        <f t="shared" si="0"/>
        <v>12</v>
      </c>
      <c r="C19" s="35" t="s">
        <v>85</v>
      </c>
      <c r="D19" s="26" t="s">
        <v>62</v>
      </c>
      <c r="E19" s="25">
        <v>40</v>
      </c>
      <c r="F19" s="70">
        <v>0</v>
      </c>
      <c r="G19" s="47">
        <v>501.32</v>
      </c>
      <c r="H19" s="45">
        <v>4479.41</v>
      </c>
      <c r="I19" s="22"/>
      <c r="K19" s="54"/>
      <c r="L19" s="58"/>
      <c r="M19" s="58"/>
    </row>
    <row r="20" spans="2:13" ht="12.75">
      <c r="B20" s="19">
        <f t="shared" si="0"/>
        <v>13</v>
      </c>
      <c r="C20" s="35" t="s">
        <v>86</v>
      </c>
      <c r="D20" s="26" t="s">
        <v>62</v>
      </c>
      <c r="E20" s="25">
        <v>42</v>
      </c>
      <c r="F20" s="70">
        <v>0</v>
      </c>
      <c r="G20" s="47">
        <v>291.86</v>
      </c>
      <c r="H20" s="45">
        <v>2575.19</v>
      </c>
      <c r="I20" s="22"/>
      <c r="K20" s="54"/>
      <c r="L20" s="58"/>
      <c r="M20" s="58"/>
    </row>
    <row r="21" spans="2:13" ht="12.75">
      <c r="B21" s="19">
        <f t="shared" si="0"/>
        <v>14</v>
      </c>
      <c r="C21" s="35" t="s">
        <v>87</v>
      </c>
      <c r="D21" s="26" t="s">
        <v>62</v>
      </c>
      <c r="E21" s="25">
        <v>44</v>
      </c>
      <c r="F21" s="70">
        <v>0</v>
      </c>
      <c r="G21" s="47">
        <v>434.58</v>
      </c>
      <c r="H21" s="45">
        <v>3551.6</v>
      </c>
      <c r="I21" s="22"/>
      <c r="K21" s="54"/>
      <c r="L21" s="58"/>
      <c r="M21" s="58"/>
    </row>
    <row r="22" spans="2:13" ht="12.75">
      <c r="B22" s="19">
        <f t="shared" si="0"/>
        <v>15</v>
      </c>
      <c r="C22" s="35" t="s">
        <v>51</v>
      </c>
      <c r="D22" s="26" t="s">
        <v>61</v>
      </c>
      <c r="E22" s="25">
        <v>11</v>
      </c>
      <c r="F22" s="70">
        <v>0</v>
      </c>
      <c r="G22" s="47">
        <v>932.95</v>
      </c>
      <c r="H22" s="45">
        <v>7954.53</v>
      </c>
      <c r="I22" s="22"/>
      <c r="K22" s="54"/>
      <c r="L22" s="58"/>
      <c r="M22" s="58"/>
    </row>
    <row r="23" spans="2:13" ht="12.75">
      <c r="B23" s="19">
        <f t="shared" si="0"/>
        <v>16</v>
      </c>
      <c r="C23" s="35" t="s">
        <v>9</v>
      </c>
      <c r="D23" s="26" t="s">
        <v>62</v>
      </c>
      <c r="E23" s="25">
        <v>13</v>
      </c>
      <c r="F23" s="70">
        <v>30.22</v>
      </c>
      <c r="G23" s="47">
        <v>302.08</v>
      </c>
      <c r="H23" s="45">
        <v>3001.6</v>
      </c>
      <c r="I23" s="22"/>
      <c r="K23" s="54"/>
      <c r="L23" s="58"/>
      <c r="M23" s="58"/>
    </row>
    <row r="24" spans="2:13" ht="12.75">
      <c r="B24" s="19">
        <f t="shared" si="0"/>
        <v>17</v>
      </c>
      <c r="C24" s="35" t="s">
        <v>10</v>
      </c>
      <c r="D24" s="26" t="s">
        <v>62</v>
      </c>
      <c r="E24" s="25">
        <v>15</v>
      </c>
      <c r="F24" s="70">
        <v>22.16</v>
      </c>
      <c r="G24" s="47">
        <v>197.9</v>
      </c>
      <c r="H24" s="45">
        <v>2207.84</v>
      </c>
      <c r="I24" s="22"/>
      <c r="K24" s="54"/>
      <c r="L24" s="58"/>
      <c r="M24" s="58"/>
    </row>
    <row r="25" spans="2:13" ht="12.75">
      <c r="B25" s="19">
        <f t="shared" si="0"/>
        <v>18</v>
      </c>
      <c r="C25" s="35" t="s">
        <v>52</v>
      </c>
      <c r="D25" s="26" t="s">
        <v>62</v>
      </c>
      <c r="E25" s="25" t="s">
        <v>63</v>
      </c>
      <c r="F25" s="70">
        <v>18.53</v>
      </c>
      <c r="G25" s="47">
        <v>187.58</v>
      </c>
      <c r="H25" s="45">
        <v>3597.99</v>
      </c>
      <c r="I25" s="22"/>
      <c r="K25" s="54"/>
      <c r="L25" s="58"/>
      <c r="M25" s="58"/>
    </row>
    <row r="26" spans="2:13" ht="12.75">
      <c r="B26" s="19">
        <f t="shared" si="0"/>
        <v>19</v>
      </c>
      <c r="C26" s="35" t="s">
        <v>84</v>
      </c>
      <c r="D26" s="24" t="s">
        <v>64</v>
      </c>
      <c r="E26" s="25">
        <v>7</v>
      </c>
      <c r="F26" s="71">
        <v>0</v>
      </c>
      <c r="G26" s="47">
        <v>1224.45</v>
      </c>
      <c r="H26" s="45">
        <v>13023.97</v>
      </c>
      <c r="I26" s="22"/>
      <c r="K26" s="54"/>
      <c r="L26" s="58"/>
      <c r="M26" s="58"/>
    </row>
    <row r="27" spans="2:13" ht="12.75">
      <c r="B27" s="19">
        <f t="shared" si="0"/>
        <v>20</v>
      </c>
      <c r="C27" s="35" t="s">
        <v>48</v>
      </c>
      <c r="D27" s="26" t="s">
        <v>61</v>
      </c>
      <c r="E27" s="27" t="s">
        <v>65</v>
      </c>
      <c r="F27" s="70">
        <v>166.32</v>
      </c>
      <c r="G27" s="47">
        <v>726.23</v>
      </c>
      <c r="H27" s="45">
        <v>10881.03</v>
      </c>
      <c r="I27" s="22"/>
      <c r="K27" s="54"/>
      <c r="L27" s="58"/>
      <c r="M27" s="58"/>
    </row>
    <row r="28" spans="2:13" ht="12.75">
      <c r="B28" s="19">
        <f t="shared" si="0"/>
        <v>21</v>
      </c>
      <c r="C28" s="35" t="s">
        <v>105</v>
      </c>
      <c r="D28" s="26" t="s">
        <v>62</v>
      </c>
      <c r="E28" s="27" t="s">
        <v>106</v>
      </c>
      <c r="F28" s="70">
        <v>0</v>
      </c>
      <c r="G28" s="47">
        <v>459.39</v>
      </c>
      <c r="H28" s="45">
        <v>7048.05</v>
      </c>
      <c r="I28" s="22"/>
      <c r="K28" s="54"/>
      <c r="L28" s="58"/>
      <c r="M28" s="58"/>
    </row>
    <row r="29" spans="2:13" ht="12.75">
      <c r="B29" s="19">
        <f t="shared" si="0"/>
        <v>22</v>
      </c>
      <c r="C29" s="35" t="s">
        <v>11</v>
      </c>
      <c r="D29" s="26" t="s">
        <v>62</v>
      </c>
      <c r="E29" s="35">
        <v>21</v>
      </c>
      <c r="F29" s="70">
        <v>57.59</v>
      </c>
      <c r="G29" s="47">
        <v>527.93</v>
      </c>
      <c r="H29" s="45">
        <v>16002.74</v>
      </c>
      <c r="I29" s="22"/>
      <c r="K29" s="54"/>
      <c r="L29" s="58"/>
      <c r="M29" s="58"/>
    </row>
    <row r="30" spans="2:13" ht="12.75">
      <c r="B30" s="19">
        <f t="shared" si="0"/>
        <v>23</v>
      </c>
      <c r="C30" s="35" t="s">
        <v>12</v>
      </c>
      <c r="D30" s="26" t="s">
        <v>62</v>
      </c>
      <c r="E30" s="35">
        <v>23</v>
      </c>
      <c r="F30" s="71">
        <v>199.26</v>
      </c>
      <c r="G30" s="47">
        <v>470.55</v>
      </c>
      <c r="H30" s="45">
        <v>11981.76</v>
      </c>
      <c r="I30" s="22"/>
      <c r="K30" s="54"/>
      <c r="L30" s="58"/>
      <c r="M30" s="58"/>
    </row>
    <row r="31" spans="2:13" ht="12.75">
      <c r="B31" s="19">
        <f t="shared" si="0"/>
        <v>24</v>
      </c>
      <c r="C31" s="35" t="s">
        <v>13</v>
      </c>
      <c r="D31" s="26" t="s">
        <v>62</v>
      </c>
      <c r="E31" s="35">
        <v>25</v>
      </c>
      <c r="F31" s="70">
        <v>122.33</v>
      </c>
      <c r="G31" s="47">
        <v>762.19</v>
      </c>
      <c r="H31" s="45">
        <v>13521.82</v>
      </c>
      <c r="I31" s="22"/>
      <c r="K31" s="54"/>
      <c r="L31" s="58"/>
      <c r="M31" s="58"/>
    </row>
    <row r="32" spans="2:13" ht="12.75">
      <c r="B32" s="19">
        <f t="shared" si="0"/>
        <v>25</v>
      </c>
      <c r="C32" s="35" t="s">
        <v>14</v>
      </c>
      <c r="D32" s="24" t="s">
        <v>62</v>
      </c>
      <c r="E32" s="35">
        <v>17</v>
      </c>
      <c r="F32" s="71">
        <v>72.79</v>
      </c>
      <c r="G32" s="47">
        <v>1627.12</v>
      </c>
      <c r="H32" s="45">
        <v>27442.54</v>
      </c>
      <c r="I32" s="22"/>
      <c r="K32" s="54"/>
      <c r="L32" s="58"/>
      <c r="M32" s="58"/>
    </row>
    <row r="33" spans="2:13" ht="12.75">
      <c r="B33" s="19">
        <f t="shared" si="0"/>
        <v>26</v>
      </c>
      <c r="C33" s="35" t="s">
        <v>15</v>
      </c>
      <c r="D33" s="24" t="s">
        <v>66</v>
      </c>
      <c r="E33" s="35">
        <v>19</v>
      </c>
      <c r="F33" s="70">
        <v>16.19</v>
      </c>
      <c r="G33" s="47">
        <v>1282.97</v>
      </c>
      <c r="H33" s="45">
        <v>20121.13</v>
      </c>
      <c r="I33" s="22"/>
      <c r="K33" s="54"/>
      <c r="L33" s="58"/>
      <c r="M33" s="58"/>
    </row>
    <row r="34" spans="2:13" ht="12.75">
      <c r="B34" s="19">
        <f t="shared" si="0"/>
        <v>27</v>
      </c>
      <c r="C34" s="35" t="s">
        <v>16</v>
      </c>
      <c r="D34" s="26" t="s">
        <v>62</v>
      </c>
      <c r="E34" s="35">
        <v>29</v>
      </c>
      <c r="F34" s="50">
        <v>9.28</v>
      </c>
      <c r="G34" s="47">
        <v>1278.69</v>
      </c>
      <c r="H34" s="45">
        <v>0</v>
      </c>
      <c r="I34" s="22"/>
      <c r="K34" s="54"/>
      <c r="L34" s="58"/>
      <c r="M34" s="58"/>
    </row>
    <row r="35" spans="2:13" ht="12.75">
      <c r="B35" s="19">
        <f t="shared" si="0"/>
        <v>28</v>
      </c>
      <c r="C35" s="35" t="s">
        <v>17</v>
      </c>
      <c r="D35" s="24" t="s">
        <v>62</v>
      </c>
      <c r="E35" s="35">
        <v>31</v>
      </c>
      <c r="F35" s="50">
        <v>22.9</v>
      </c>
      <c r="G35" s="47">
        <v>425.71</v>
      </c>
      <c r="H35" s="45">
        <v>4845.01</v>
      </c>
      <c r="I35" s="22"/>
      <c r="K35" s="54"/>
      <c r="L35" s="58"/>
      <c r="M35" s="58"/>
    </row>
    <row r="36" spans="2:13" ht="12.75">
      <c r="B36" s="19">
        <f t="shared" si="0"/>
        <v>29</v>
      </c>
      <c r="C36" s="35" t="s">
        <v>18</v>
      </c>
      <c r="D36" s="24" t="s">
        <v>67</v>
      </c>
      <c r="E36" s="35">
        <v>27</v>
      </c>
      <c r="F36" s="50">
        <v>313.72</v>
      </c>
      <c r="G36" s="47">
        <v>737.1</v>
      </c>
      <c r="H36" s="45">
        <v>12496.83</v>
      </c>
      <c r="I36" s="22"/>
      <c r="K36" s="54"/>
      <c r="L36" s="58"/>
      <c r="M36" s="58"/>
    </row>
    <row r="37" spans="2:13" ht="12.75">
      <c r="B37" s="19">
        <f t="shared" si="0"/>
        <v>30</v>
      </c>
      <c r="C37" s="35" t="s">
        <v>19</v>
      </c>
      <c r="D37" s="24" t="s">
        <v>67</v>
      </c>
      <c r="E37" s="35">
        <v>29</v>
      </c>
      <c r="F37" s="50">
        <v>127.78</v>
      </c>
      <c r="G37" s="47">
        <v>728.86</v>
      </c>
      <c r="H37" s="45">
        <v>7291.2</v>
      </c>
      <c r="I37" s="22"/>
      <c r="K37" s="54"/>
      <c r="L37" s="58"/>
      <c r="M37" s="58"/>
    </row>
    <row r="38" spans="2:13" ht="12.75">
      <c r="B38" s="19">
        <f t="shared" si="0"/>
        <v>31</v>
      </c>
      <c r="C38" s="35" t="s">
        <v>20</v>
      </c>
      <c r="D38" s="24" t="s">
        <v>67</v>
      </c>
      <c r="E38" s="35">
        <v>31</v>
      </c>
      <c r="F38" s="50">
        <v>21.57</v>
      </c>
      <c r="G38" s="47">
        <v>325.69</v>
      </c>
      <c r="H38" s="45">
        <v>3546.21</v>
      </c>
      <c r="I38" s="22"/>
      <c r="K38" s="54"/>
      <c r="L38" s="58"/>
      <c r="M38" s="58"/>
    </row>
    <row r="39" spans="2:13" ht="12.75">
      <c r="B39" s="19">
        <f t="shared" si="0"/>
        <v>32</v>
      </c>
      <c r="C39" s="35" t="s">
        <v>21</v>
      </c>
      <c r="D39" s="24" t="s">
        <v>66</v>
      </c>
      <c r="E39" s="35" t="s">
        <v>68</v>
      </c>
      <c r="F39" s="50">
        <v>26.09</v>
      </c>
      <c r="G39" s="47">
        <v>845.68</v>
      </c>
      <c r="H39" s="45">
        <v>7420.5</v>
      </c>
      <c r="I39" s="22"/>
      <c r="K39" s="54"/>
      <c r="L39" s="58"/>
      <c r="M39" s="58"/>
    </row>
    <row r="40" spans="2:13" ht="12.75">
      <c r="B40" s="19">
        <f t="shared" si="0"/>
        <v>33</v>
      </c>
      <c r="C40" s="35" t="s">
        <v>22</v>
      </c>
      <c r="D40" s="24" t="s">
        <v>66</v>
      </c>
      <c r="E40" s="35">
        <v>35</v>
      </c>
      <c r="F40" s="50">
        <v>27.26</v>
      </c>
      <c r="G40" s="47">
        <v>535.95</v>
      </c>
      <c r="H40" s="45">
        <v>8382.6</v>
      </c>
      <c r="I40" s="22"/>
      <c r="K40" s="54"/>
      <c r="L40" s="58"/>
      <c r="M40" s="58"/>
    </row>
    <row r="41" spans="2:13" ht="12.75">
      <c r="B41" s="19">
        <f aca="true" t="shared" si="1" ref="B41:B69">B40+1</f>
        <v>34</v>
      </c>
      <c r="C41" s="35" t="s">
        <v>23</v>
      </c>
      <c r="D41" s="24" t="s">
        <v>66</v>
      </c>
      <c r="E41" s="35">
        <v>39</v>
      </c>
      <c r="F41" s="50">
        <v>23.69</v>
      </c>
      <c r="G41" s="47">
        <v>256.2</v>
      </c>
      <c r="H41" s="45">
        <v>4818.6</v>
      </c>
      <c r="I41" s="22"/>
      <c r="K41" s="54"/>
      <c r="L41" s="58"/>
      <c r="M41" s="58"/>
    </row>
    <row r="42" spans="2:13" ht="12.75">
      <c r="B42" s="19">
        <f t="shared" si="1"/>
        <v>35</v>
      </c>
      <c r="C42" s="35" t="s">
        <v>24</v>
      </c>
      <c r="D42" s="24" t="s">
        <v>62</v>
      </c>
      <c r="E42" s="35">
        <v>33</v>
      </c>
      <c r="F42" s="50">
        <v>4.57</v>
      </c>
      <c r="G42" s="47">
        <v>1304.35</v>
      </c>
      <c r="H42" s="45">
        <v>19595.12</v>
      </c>
      <c r="I42" s="22"/>
      <c r="K42" s="54"/>
      <c r="L42" s="58"/>
      <c r="M42" s="58"/>
    </row>
    <row r="43" spans="2:13" ht="12.75">
      <c r="B43" s="19">
        <f t="shared" si="1"/>
        <v>36</v>
      </c>
      <c r="C43" s="35" t="s">
        <v>25</v>
      </c>
      <c r="D43" s="24" t="s">
        <v>62</v>
      </c>
      <c r="E43" s="35">
        <v>35</v>
      </c>
      <c r="F43" s="50">
        <v>0</v>
      </c>
      <c r="G43" s="47">
        <v>492.58</v>
      </c>
      <c r="H43" s="45">
        <v>8009.32</v>
      </c>
      <c r="I43" s="22"/>
      <c r="K43" s="54"/>
      <c r="L43" s="58"/>
      <c r="M43" s="58"/>
    </row>
    <row r="44" spans="2:13" ht="12.75">
      <c r="B44" s="19">
        <f t="shared" si="1"/>
        <v>37</v>
      </c>
      <c r="C44" s="35" t="s">
        <v>26</v>
      </c>
      <c r="D44" s="24" t="s">
        <v>67</v>
      </c>
      <c r="E44" s="35">
        <v>33</v>
      </c>
      <c r="F44" s="50">
        <v>0</v>
      </c>
      <c r="G44" s="47">
        <v>386.33</v>
      </c>
      <c r="H44" s="45">
        <v>4210.06</v>
      </c>
      <c r="I44" s="22"/>
      <c r="K44" s="54"/>
      <c r="L44" s="58"/>
      <c r="M44" s="58"/>
    </row>
    <row r="45" spans="2:13" ht="12.75">
      <c r="B45" s="19">
        <f t="shared" si="1"/>
        <v>38</v>
      </c>
      <c r="C45" s="35" t="s">
        <v>27</v>
      </c>
      <c r="D45" s="24" t="s">
        <v>104</v>
      </c>
      <c r="E45" s="35">
        <v>45</v>
      </c>
      <c r="F45" s="50">
        <v>0</v>
      </c>
      <c r="G45" s="47">
        <v>393.13</v>
      </c>
      <c r="H45" s="45">
        <v>0</v>
      </c>
      <c r="I45" s="22"/>
      <c r="K45" s="54"/>
      <c r="L45" s="58"/>
      <c r="M45" s="58"/>
    </row>
    <row r="46" spans="2:13" ht="12.75">
      <c r="B46" s="19">
        <f t="shared" si="1"/>
        <v>39</v>
      </c>
      <c r="C46" s="35" t="s">
        <v>28</v>
      </c>
      <c r="D46" s="24" t="s">
        <v>66</v>
      </c>
      <c r="E46" s="35" t="s">
        <v>69</v>
      </c>
      <c r="F46" s="50">
        <v>17.48</v>
      </c>
      <c r="G46" s="47">
        <v>192.09</v>
      </c>
      <c r="H46" s="45">
        <v>0</v>
      </c>
      <c r="I46" s="22"/>
      <c r="K46" s="54"/>
      <c r="L46" s="58"/>
      <c r="M46" s="58"/>
    </row>
    <row r="47" spans="2:13" ht="12.75">
      <c r="B47" s="19">
        <f t="shared" si="1"/>
        <v>40</v>
      </c>
      <c r="C47" s="35" t="s">
        <v>109</v>
      </c>
      <c r="D47" s="24" t="s">
        <v>112</v>
      </c>
      <c r="E47" s="35">
        <v>5</v>
      </c>
      <c r="F47" s="72">
        <v>21.15</v>
      </c>
      <c r="G47" s="47">
        <v>384.82</v>
      </c>
      <c r="H47" s="45">
        <v>8895.69</v>
      </c>
      <c r="I47" s="22"/>
      <c r="K47" s="54"/>
      <c r="L47" s="58"/>
      <c r="M47" s="58"/>
    </row>
    <row r="48" spans="2:13" ht="12.75">
      <c r="B48" s="19">
        <f t="shared" si="1"/>
        <v>41</v>
      </c>
      <c r="C48" s="35" t="s">
        <v>29</v>
      </c>
      <c r="D48" s="24" t="s">
        <v>70</v>
      </c>
      <c r="E48" s="35">
        <v>138</v>
      </c>
      <c r="F48" s="50">
        <v>0</v>
      </c>
      <c r="G48" s="47">
        <v>342.18</v>
      </c>
      <c r="H48" s="45">
        <v>7011.32</v>
      </c>
      <c r="I48" s="22"/>
      <c r="K48" s="54"/>
      <c r="L48" s="58"/>
      <c r="M48" s="58"/>
    </row>
    <row r="49" spans="2:13" ht="12.75">
      <c r="B49" s="19">
        <f t="shared" si="1"/>
        <v>42</v>
      </c>
      <c r="C49" s="37" t="s">
        <v>30</v>
      </c>
      <c r="D49" s="23" t="s">
        <v>70</v>
      </c>
      <c r="E49" s="37" t="s">
        <v>71</v>
      </c>
      <c r="F49" s="50">
        <v>0</v>
      </c>
      <c r="G49" s="47">
        <v>267.5</v>
      </c>
      <c r="H49" s="45">
        <v>3780.5</v>
      </c>
      <c r="I49" s="22"/>
      <c r="K49" s="54"/>
      <c r="L49" s="58"/>
      <c r="M49" s="58"/>
    </row>
    <row r="50" spans="2:13" ht="12.75">
      <c r="B50" s="19">
        <f t="shared" si="1"/>
        <v>43</v>
      </c>
      <c r="C50" s="35" t="s">
        <v>31</v>
      </c>
      <c r="D50" s="24" t="s">
        <v>72</v>
      </c>
      <c r="E50" s="35">
        <v>59</v>
      </c>
      <c r="F50" s="50">
        <v>1.44</v>
      </c>
      <c r="G50" s="47">
        <v>145.43</v>
      </c>
      <c r="H50" s="45">
        <v>0</v>
      </c>
      <c r="I50" s="22"/>
      <c r="K50" s="54"/>
      <c r="L50" s="58"/>
      <c r="M50" s="58"/>
    </row>
    <row r="51" spans="2:13" ht="12.75">
      <c r="B51" s="19">
        <f t="shared" si="1"/>
        <v>44</v>
      </c>
      <c r="C51" s="35" t="s">
        <v>93</v>
      </c>
      <c r="D51" s="24" t="s">
        <v>72</v>
      </c>
      <c r="E51" s="35" t="s">
        <v>69</v>
      </c>
      <c r="F51" s="70">
        <v>0</v>
      </c>
      <c r="G51" s="47">
        <v>433.35</v>
      </c>
      <c r="H51" s="45">
        <v>3252.46</v>
      </c>
      <c r="I51" s="22"/>
      <c r="K51" s="54"/>
      <c r="L51" s="58"/>
      <c r="M51" s="58"/>
    </row>
    <row r="52" spans="2:13" ht="12.75">
      <c r="B52" s="19">
        <f t="shared" si="1"/>
        <v>45</v>
      </c>
      <c r="C52" s="35" t="s">
        <v>32</v>
      </c>
      <c r="D52" s="24" t="s">
        <v>73</v>
      </c>
      <c r="E52" s="35">
        <v>5</v>
      </c>
      <c r="F52" s="50">
        <v>169.51</v>
      </c>
      <c r="G52" s="47">
        <v>825.18</v>
      </c>
      <c r="H52" s="45">
        <v>10494.3</v>
      </c>
      <c r="I52" s="22"/>
      <c r="K52" s="54"/>
      <c r="L52" s="58"/>
      <c r="M52" s="58"/>
    </row>
    <row r="53" spans="2:13" ht="12.75">
      <c r="B53" s="19">
        <f t="shared" si="1"/>
        <v>46</v>
      </c>
      <c r="C53" s="35" t="s">
        <v>33</v>
      </c>
      <c r="D53" s="24" t="s">
        <v>73</v>
      </c>
      <c r="E53" s="35" t="s">
        <v>74</v>
      </c>
      <c r="F53" s="50">
        <v>39.05</v>
      </c>
      <c r="G53" s="47">
        <v>203.48</v>
      </c>
      <c r="H53" s="45">
        <v>1058.3</v>
      </c>
      <c r="I53" s="22"/>
      <c r="K53" s="54"/>
      <c r="L53" s="58"/>
      <c r="M53" s="58"/>
    </row>
    <row r="54" spans="2:13" ht="12.75">
      <c r="B54" s="19">
        <f t="shared" si="1"/>
        <v>47</v>
      </c>
      <c r="C54" s="35" t="s">
        <v>34</v>
      </c>
      <c r="D54" s="24" t="s">
        <v>75</v>
      </c>
      <c r="E54" s="35" t="s">
        <v>76</v>
      </c>
      <c r="F54" s="50">
        <v>139.86</v>
      </c>
      <c r="G54" s="47">
        <v>824.08</v>
      </c>
      <c r="H54" s="45">
        <v>5226.07</v>
      </c>
      <c r="I54" s="22"/>
      <c r="K54" s="54"/>
      <c r="L54" s="58"/>
      <c r="M54" s="58"/>
    </row>
    <row r="55" spans="2:13" ht="12.75">
      <c r="B55" s="19">
        <f t="shared" si="1"/>
        <v>48</v>
      </c>
      <c r="C55" s="35" t="s">
        <v>36</v>
      </c>
      <c r="D55" s="24" t="s">
        <v>75</v>
      </c>
      <c r="E55" s="35" t="s">
        <v>78</v>
      </c>
      <c r="F55" s="50">
        <v>0</v>
      </c>
      <c r="G55" s="47">
        <v>465.74</v>
      </c>
      <c r="H55" s="45">
        <v>5048.76</v>
      </c>
      <c r="I55" s="22"/>
      <c r="K55" s="54"/>
      <c r="L55" s="58"/>
      <c r="M55" s="58"/>
    </row>
    <row r="56" spans="2:13" ht="12.75">
      <c r="B56" s="19">
        <f t="shared" si="1"/>
        <v>49</v>
      </c>
      <c r="C56" s="35" t="s">
        <v>35</v>
      </c>
      <c r="D56" s="24" t="s">
        <v>75</v>
      </c>
      <c r="E56" s="35" t="s">
        <v>77</v>
      </c>
      <c r="F56" s="50">
        <v>9.57</v>
      </c>
      <c r="G56" s="47">
        <v>263.66</v>
      </c>
      <c r="H56" s="45">
        <v>4257.17</v>
      </c>
      <c r="I56" s="22"/>
      <c r="K56" s="54"/>
      <c r="L56" s="58"/>
      <c r="M56" s="58"/>
    </row>
    <row r="57" spans="2:13" ht="12.75">
      <c r="B57" s="19">
        <f t="shared" si="1"/>
        <v>50</v>
      </c>
      <c r="C57" s="35" t="s">
        <v>37</v>
      </c>
      <c r="D57" s="24" t="s">
        <v>75</v>
      </c>
      <c r="E57" s="35" t="s">
        <v>79</v>
      </c>
      <c r="F57" s="50">
        <v>54.64</v>
      </c>
      <c r="G57" s="47">
        <v>519.78</v>
      </c>
      <c r="H57" s="45">
        <v>3637.94</v>
      </c>
      <c r="I57" s="22"/>
      <c r="K57" s="54"/>
      <c r="L57" s="58"/>
      <c r="M57" s="58"/>
    </row>
    <row r="58" spans="2:13" ht="12.75">
      <c r="B58" s="19">
        <f t="shared" si="1"/>
        <v>51</v>
      </c>
      <c r="C58" s="35" t="s">
        <v>38</v>
      </c>
      <c r="D58" s="24" t="s">
        <v>80</v>
      </c>
      <c r="E58" s="35">
        <v>108</v>
      </c>
      <c r="F58" s="50">
        <v>170.3</v>
      </c>
      <c r="G58" s="47">
        <v>750.55</v>
      </c>
      <c r="H58" s="45">
        <v>21406.62</v>
      </c>
      <c r="I58" s="22"/>
      <c r="K58" s="54"/>
      <c r="L58" s="58"/>
      <c r="M58" s="58"/>
    </row>
    <row r="59" spans="2:13" ht="12.75">
      <c r="B59" s="19">
        <f t="shared" si="1"/>
        <v>52</v>
      </c>
      <c r="C59" s="35" t="s">
        <v>49</v>
      </c>
      <c r="D59" s="24" t="s">
        <v>80</v>
      </c>
      <c r="E59" s="35">
        <v>120</v>
      </c>
      <c r="F59" s="70">
        <v>150.67</v>
      </c>
      <c r="G59" s="47">
        <v>493.76</v>
      </c>
      <c r="H59" s="45">
        <f>820.57+5324.14</f>
        <v>6144.71</v>
      </c>
      <c r="I59" s="22"/>
      <c r="K59" s="54"/>
      <c r="L59" s="58"/>
      <c r="M59" s="58"/>
    </row>
    <row r="60" spans="2:13" ht="12.75">
      <c r="B60" s="19">
        <f t="shared" si="1"/>
        <v>53</v>
      </c>
      <c r="C60" s="35" t="s">
        <v>91</v>
      </c>
      <c r="D60" s="24" t="s">
        <v>80</v>
      </c>
      <c r="E60" s="35">
        <v>124</v>
      </c>
      <c r="F60" s="70">
        <v>35.75</v>
      </c>
      <c r="G60" s="47">
        <v>296.57</v>
      </c>
      <c r="H60" s="45">
        <v>6999.89</v>
      </c>
      <c r="I60" s="22"/>
      <c r="K60" s="54"/>
      <c r="L60" s="58"/>
      <c r="M60" s="58"/>
    </row>
    <row r="61" spans="2:13" ht="12.75">
      <c r="B61" s="19">
        <f t="shared" si="1"/>
        <v>54</v>
      </c>
      <c r="C61" s="35" t="s">
        <v>94</v>
      </c>
      <c r="D61" s="24" t="s">
        <v>80</v>
      </c>
      <c r="E61" s="35">
        <v>128</v>
      </c>
      <c r="F61" s="70">
        <v>4.2</v>
      </c>
      <c r="G61" s="47">
        <v>354.05</v>
      </c>
      <c r="H61" s="45">
        <v>10147.62</v>
      </c>
      <c r="I61" s="22"/>
      <c r="K61" s="54"/>
      <c r="L61" s="58"/>
      <c r="M61" s="58"/>
    </row>
    <row r="62" spans="2:13" ht="12.75">
      <c r="B62" s="19">
        <f t="shared" si="1"/>
        <v>55</v>
      </c>
      <c r="C62" s="35" t="s">
        <v>110</v>
      </c>
      <c r="D62" s="24" t="s">
        <v>80</v>
      </c>
      <c r="E62" s="35">
        <v>130</v>
      </c>
      <c r="F62" s="70">
        <v>0</v>
      </c>
      <c r="G62" s="47">
        <v>261.41</v>
      </c>
      <c r="H62" s="45">
        <v>6654.45</v>
      </c>
      <c r="I62" s="22"/>
      <c r="K62" s="54"/>
      <c r="L62" s="58"/>
      <c r="M62" s="58"/>
    </row>
    <row r="63" spans="2:13" ht="12.75">
      <c r="B63" s="19">
        <f t="shared" si="1"/>
        <v>56</v>
      </c>
      <c r="C63" s="35" t="s">
        <v>39</v>
      </c>
      <c r="D63" s="24" t="s">
        <v>80</v>
      </c>
      <c r="E63" s="35">
        <v>110</v>
      </c>
      <c r="F63" s="50">
        <v>67.3</v>
      </c>
      <c r="G63" s="47">
        <v>674.16</v>
      </c>
      <c r="H63" s="45">
        <v>6838.35</v>
      </c>
      <c r="I63" s="22"/>
      <c r="K63" s="54"/>
      <c r="L63" s="58"/>
      <c r="M63" s="58"/>
    </row>
    <row r="64" spans="2:13" ht="12.75">
      <c r="B64" s="19">
        <f t="shared" si="1"/>
        <v>57</v>
      </c>
      <c r="C64" s="35" t="s">
        <v>40</v>
      </c>
      <c r="D64" s="24" t="s">
        <v>80</v>
      </c>
      <c r="E64" s="35">
        <v>114</v>
      </c>
      <c r="F64" s="50">
        <v>63.56</v>
      </c>
      <c r="G64" s="47">
        <v>245.7</v>
      </c>
      <c r="H64" s="45">
        <v>4510.84</v>
      </c>
      <c r="I64" s="22"/>
      <c r="K64" s="54"/>
      <c r="L64" s="58"/>
      <c r="M64" s="58"/>
    </row>
    <row r="65" spans="2:13" ht="12.75">
      <c r="B65" s="19">
        <f t="shared" si="1"/>
        <v>58</v>
      </c>
      <c r="C65" s="35" t="s">
        <v>41</v>
      </c>
      <c r="D65" s="24" t="s">
        <v>80</v>
      </c>
      <c r="E65" s="35">
        <v>118</v>
      </c>
      <c r="F65" s="51">
        <v>41.94</v>
      </c>
      <c r="G65" s="47">
        <v>582.59</v>
      </c>
      <c r="H65" s="45">
        <v>4315.63</v>
      </c>
      <c r="I65" s="22"/>
      <c r="K65" s="54"/>
      <c r="L65" s="58"/>
      <c r="M65" s="58"/>
    </row>
    <row r="66" spans="2:13" ht="12.75">
      <c r="B66" s="19">
        <f t="shared" si="1"/>
        <v>59</v>
      </c>
      <c r="C66" s="35" t="s">
        <v>42</v>
      </c>
      <c r="D66" s="24" t="s">
        <v>80</v>
      </c>
      <c r="E66" s="35">
        <v>122</v>
      </c>
      <c r="F66" s="50">
        <v>32.09</v>
      </c>
      <c r="G66" s="47">
        <v>605.27</v>
      </c>
      <c r="H66" s="45">
        <v>5703.41</v>
      </c>
      <c r="I66" s="22"/>
      <c r="K66" s="54"/>
      <c r="L66" s="58"/>
      <c r="M66" s="58"/>
    </row>
    <row r="67" spans="2:13" ht="12.75">
      <c r="B67" s="19">
        <f t="shared" si="1"/>
        <v>60</v>
      </c>
      <c r="C67" s="35" t="s">
        <v>43</v>
      </c>
      <c r="D67" s="24" t="s">
        <v>80</v>
      </c>
      <c r="E67" s="35">
        <v>126</v>
      </c>
      <c r="F67" s="50">
        <v>0</v>
      </c>
      <c r="G67" s="47">
        <v>528.55</v>
      </c>
      <c r="H67" s="45">
        <v>4707.28</v>
      </c>
      <c r="I67" s="22"/>
      <c r="K67" s="54"/>
      <c r="L67" s="58"/>
      <c r="M67" s="58"/>
    </row>
    <row r="68" spans="2:13" ht="12.75">
      <c r="B68" s="19">
        <f t="shared" si="1"/>
        <v>61</v>
      </c>
      <c r="C68" s="35" t="s">
        <v>45</v>
      </c>
      <c r="D68" s="24" t="s">
        <v>81</v>
      </c>
      <c r="E68" s="35" t="s">
        <v>83</v>
      </c>
      <c r="F68" s="52">
        <v>52.81</v>
      </c>
      <c r="G68" s="47">
        <v>432.45</v>
      </c>
      <c r="H68" s="45">
        <v>3933.08</v>
      </c>
      <c r="I68" s="22"/>
      <c r="K68" s="54"/>
      <c r="L68" s="58"/>
      <c r="M68" s="58"/>
    </row>
    <row r="69" spans="2:13" ht="13.5" thickBot="1">
      <c r="B69" s="19">
        <f t="shared" si="1"/>
        <v>62</v>
      </c>
      <c r="C69" s="31" t="s">
        <v>44</v>
      </c>
      <c r="D69" s="44" t="s">
        <v>81</v>
      </c>
      <c r="E69" s="31" t="s">
        <v>82</v>
      </c>
      <c r="F69" s="49">
        <v>20.49</v>
      </c>
      <c r="G69" s="47">
        <v>206.69</v>
      </c>
      <c r="H69" s="45">
        <v>2627.37</v>
      </c>
      <c r="I69" s="22"/>
      <c r="K69" s="54"/>
      <c r="L69" s="58"/>
      <c r="M69" s="58"/>
    </row>
    <row r="70" spans="2:13" ht="13.5" thickBot="1">
      <c r="B70" s="39"/>
      <c r="C70" s="28" t="s">
        <v>88</v>
      </c>
      <c r="D70" s="40"/>
      <c r="E70" s="41"/>
      <c r="F70" s="53">
        <f>SUM(F8:F69)</f>
        <v>2981.8000000000006</v>
      </c>
      <c r="G70" s="48">
        <f>SUM(G8:G69)</f>
        <v>34801.45</v>
      </c>
      <c r="H70" s="43">
        <f>SUM(H8:H69)</f>
        <v>467099.6200000001</v>
      </c>
      <c r="I70" s="43">
        <f>SUM(I8:I69)</f>
        <v>0</v>
      </c>
      <c r="K70" s="58"/>
      <c r="L70" s="58"/>
      <c r="M70" s="58"/>
    </row>
    <row r="71" spans="2:13" ht="18.75" customHeight="1">
      <c r="B71" s="42"/>
      <c r="C71" s="29"/>
      <c r="D71" s="42"/>
      <c r="E71" s="42"/>
      <c r="F71" s="30"/>
      <c r="G71" s="30"/>
      <c r="H71" s="30"/>
      <c r="I71" s="30"/>
      <c r="K71" s="58"/>
      <c r="L71" s="58"/>
      <c r="M71" s="58"/>
    </row>
    <row r="72" spans="2:9" ht="14.25">
      <c r="B72" s="2"/>
      <c r="C72" s="2"/>
      <c r="D72" s="2"/>
      <c r="E72" s="2"/>
      <c r="F72" s="2"/>
      <c r="G72" s="2"/>
      <c r="H72" s="2"/>
      <c r="I72" s="1"/>
    </row>
  </sheetData>
  <sheetProtection/>
  <printOptions/>
  <pageMargins left="0.16" right="0.11" top="0.66" bottom="0.71" header="0.66" footer="0.7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2012-11-02T10:23:11Z</cp:lastPrinted>
  <dcterms:created xsi:type="dcterms:W3CDTF">2012-02-17T11:01:08Z</dcterms:created>
  <dcterms:modified xsi:type="dcterms:W3CDTF">2012-11-02T12:17:17Z</dcterms:modified>
  <cp:category/>
  <cp:version/>
  <cp:contentType/>
  <cp:contentStatus/>
</cp:coreProperties>
</file>