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599" firstSheet="1" activeTab="1"/>
  </bookViews>
  <sheets>
    <sheet name="Анализ-ГРЦ и Эсбыт" sheetId="1" r:id="rId1"/>
    <sheet name="Эсбыт" sheetId="2" r:id="rId2"/>
  </sheets>
  <definedNames/>
  <calcPr fullCalcOnLoad="1"/>
</workbook>
</file>

<file path=xl/sharedStrings.xml><?xml version="1.0" encoding="utf-8"?>
<sst xmlns="http://schemas.openxmlformats.org/spreadsheetml/2006/main" count="215" uniqueCount="100">
  <si>
    <t>27/16</t>
  </si>
  <si>
    <t>9/43</t>
  </si>
  <si>
    <t>37/06</t>
  </si>
  <si>
    <t>37/07</t>
  </si>
  <si>
    <t>37/08</t>
  </si>
  <si>
    <t>37/21</t>
  </si>
  <si>
    <t>37/22</t>
  </si>
  <si>
    <t>37/28</t>
  </si>
  <si>
    <t>37/29</t>
  </si>
  <si>
    <t>38/09А</t>
  </si>
  <si>
    <t>39/02А</t>
  </si>
  <si>
    <t>53/27 Б,В</t>
  </si>
  <si>
    <t>53/31</t>
  </si>
  <si>
    <t>53/42</t>
  </si>
  <si>
    <t>53/44</t>
  </si>
  <si>
    <t>58/12А</t>
  </si>
  <si>
    <t>59/04Бл.1А</t>
  </si>
  <si>
    <t>59/04Бл.2Б</t>
  </si>
  <si>
    <t>59/04Бл.3В</t>
  </si>
  <si>
    <t>60/03</t>
  </si>
  <si>
    <t>60/12</t>
  </si>
  <si>
    <t>60/13</t>
  </si>
  <si>
    <t>60/14</t>
  </si>
  <si>
    <t>60/15</t>
  </si>
  <si>
    <t>60/16</t>
  </si>
  <si>
    <t>62/06-1</t>
  </si>
  <si>
    <t>62/06-2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</si>
  <si>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</si>
  <si>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</si>
  <si>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</si>
  <si>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</si>
  <si>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</si>
  <si>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</si>
  <si>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</si>
  <si>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</si>
  <si>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</si>
  <si>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</si>
  <si>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</si>
  <si>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</si>
  <si>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№п/п</t>
  </si>
  <si>
    <t>За год</t>
  </si>
  <si>
    <t>№дома</t>
  </si>
  <si>
    <t xml:space="preserve">37/03 </t>
  </si>
  <si>
    <t>S дома, м2</t>
  </si>
  <si>
    <t xml:space="preserve"> м2</t>
  </si>
  <si>
    <t>S кв-р</t>
  </si>
  <si>
    <t>№</t>
  </si>
  <si>
    <t>П/П</t>
  </si>
  <si>
    <t>дома</t>
  </si>
  <si>
    <t>ГРЦ</t>
  </si>
  <si>
    <t>э/сбыт и ГРЦ</t>
  </si>
  <si>
    <t>13/02А бл.2</t>
  </si>
  <si>
    <t>36/7-1</t>
  </si>
  <si>
    <t>37/2</t>
  </si>
  <si>
    <t>13/02А бл.1</t>
  </si>
  <si>
    <t>36/6-2</t>
  </si>
  <si>
    <t>53/30</t>
  </si>
  <si>
    <t>36/5</t>
  </si>
  <si>
    <t>36/7-2</t>
  </si>
  <si>
    <t>36-2-1</t>
  </si>
  <si>
    <t>36-2-2</t>
  </si>
  <si>
    <t>37/1</t>
  </si>
  <si>
    <t>37/27</t>
  </si>
  <si>
    <t>36/6-1</t>
  </si>
  <si>
    <t>36-2-3</t>
  </si>
  <si>
    <t>36-3-2</t>
  </si>
  <si>
    <t>гл.инженер _____________ Хасанова Т.В.</t>
  </si>
  <si>
    <t>60/06</t>
  </si>
  <si>
    <t>9/42</t>
  </si>
  <si>
    <t>Итого</t>
  </si>
  <si>
    <t>Э/сбыт</t>
  </si>
  <si>
    <t>Разница м/у</t>
  </si>
  <si>
    <t>Январь</t>
  </si>
  <si>
    <t>36/1</t>
  </si>
  <si>
    <t>Оплата</t>
  </si>
  <si>
    <t>36-3-1</t>
  </si>
  <si>
    <t>35-9-2</t>
  </si>
  <si>
    <t>35-10</t>
  </si>
  <si>
    <t>35-10-1</t>
  </si>
  <si>
    <t>9/21</t>
  </si>
  <si>
    <t>9/22</t>
  </si>
  <si>
    <t>9/41</t>
  </si>
  <si>
    <t>53/32</t>
  </si>
  <si>
    <t>60/07</t>
  </si>
  <si>
    <t>60/08</t>
  </si>
  <si>
    <t>Отопление за  2012г.-общая</t>
  </si>
  <si>
    <t>35-6-3</t>
  </si>
  <si>
    <t>35-8-1</t>
  </si>
  <si>
    <t xml:space="preserve"> Январь</t>
  </si>
  <si>
    <t>36-4-3</t>
  </si>
  <si>
    <t>60/09</t>
  </si>
  <si>
    <t>18/22А</t>
  </si>
  <si>
    <t>48 мкрн</t>
  </si>
  <si>
    <t>Согласовано:</t>
  </si>
  <si>
    <t>50/19</t>
  </si>
  <si>
    <t>50/20</t>
  </si>
  <si>
    <t>Год</t>
  </si>
  <si>
    <t>Декабрь  31.12.</t>
  </si>
  <si>
    <t>Истолнитель________________ Гаращенко М.А.</t>
  </si>
  <si>
    <t xml:space="preserve">                      Сравнительный анализ потребления электроэнергии по  жилым домам за период с января по ноябрь  2011-2012 г.г.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</si>
</sst>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000000_р_._-;\-* #,##0.0000000_р_._-;_-* &quot;-&quot;??_р_._-;_-@_-"/>
    <numFmt numFmtId="178" formatCode="_-* #,##0.00000000_р_._-;\-* #,##0.000000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10"/>
      <name val="Helv"/>
      <family val="0"/>
    </font>
    <font>
      <b/>
      <sz val="9"/>
      <color indexed="8"/>
      <name val="Arial Cyr"/>
      <family val="0"/>
    </font>
    <font>
      <b/>
      <sz val="9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33" borderId="19" xfId="0" applyFont="1" applyFill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2" fontId="0" fillId="33" borderId="24" xfId="0" applyNumberFormat="1" applyFont="1" applyFill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33" borderId="22" xfId="0" applyNumberFormat="1" applyFont="1" applyFill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33" borderId="29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" fontId="0" fillId="0" borderId="34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0" borderId="36" xfId="0" applyFont="1" applyBorder="1" applyAlignment="1">
      <alignment horizontal="right"/>
    </xf>
    <xf numFmtId="0" fontId="0" fillId="0" borderId="13" xfId="0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2" fontId="0" fillId="33" borderId="38" xfId="0" applyNumberFormat="1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0" fillId="0" borderId="39" xfId="0" applyFont="1" applyBorder="1" applyAlignment="1">
      <alignment horizontal="right"/>
    </xf>
    <xf numFmtId="2" fontId="0" fillId="0" borderId="39" xfId="0" applyNumberFormat="1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2" fillId="35" borderId="22" xfId="0" applyNumberFormat="1" applyFont="1" applyFill="1" applyBorder="1" applyAlignment="1">
      <alignment horizontal="center"/>
    </xf>
    <xf numFmtId="2" fontId="12" fillId="35" borderId="19" xfId="0" applyNumberFormat="1" applyFont="1" applyFill="1" applyBorder="1" applyAlignment="1">
      <alignment horizontal="center"/>
    </xf>
    <xf numFmtId="2" fontId="12" fillId="35" borderId="17" xfId="0" applyNumberFormat="1" applyFont="1" applyFill="1" applyBorder="1" applyAlignment="1">
      <alignment horizontal="center"/>
    </xf>
    <xf numFmtId="2" fontId="12" fillId="35" borderId="39" xfId="0" applyNumberFormat="1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2" fontId="12" fillId="35" borderId="23" xfId="0" applyNumberFormat="1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right"/>
    </xf>
    <xf numFmtId="2" fontId="12" fillId="35" borderId="20" xfId="0" applyNumberFormat="1" applyFont="1" applyFill="1" applyBorder="1" applyAlignment="1">
      <alignment/>
    </xf>
    <xf numFmtId="2" fontId="12" fillId="35" borderId="19" xfId="0" applyNumberFormat="1" applyFont="1" applyFill="1" applyBorder="1" applyAlignment="1">
      <alignment/>
    </xf>
    <xf numFmtId="2" fontId="0" fillId="35" borderId="22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39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0" fillId="36" borderId="19" xfId="0" applyNumberFormat="1" applyFont="1" applyFill="1" applyBorder="1" applyAlignment="1">
      <alignment horizontal="center"/>
    </xf>
    <xf numFmtId="2" fontId="0" fillId="36" borderId="17" xfId="0" applyNumberFormat="1" applyFont="1" applyFill="1" applyBorder="1" applyAlignment="1">
      <alignment horizontal="center"/>
    </xf>
    <xf numFmtId="2" fontId="0" fillId="36" borderId="39" xfId="0" applyNumberFormat="1" applyFont="1" applyFill="1" applyBorder="1" applyAlignment="1">
      <alignment horizontal="center"/>
    </xf>
    <xf numFmtId="2" fontId="0" fillId="36" borderId="19" xfId="0" applyNumberFormat="1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2" fontId="0" fillId="36" borderId="23" xfId="0" applyNumberFormat="1" applyFont="1" applyFill="1" applyBorder="1" applyAlignment="1">
      <alignment horizontal="center"/>
    </xf>
    <xf numFmtId="0" fontId="10" fillId="36" borderId="19" xfId="0" applyFont="1" applyFill="1" applyBorder="1" applyAlignment="1">
      <alignment horizontal="right"/>
    </xf>
    <xf numFmtId="2" fontId="0" fillId="36" borderId="20" xfId="0" applyNumberFormat="1" applyFont="1" applyFill="1" applyBorder="1" applyAlignment="1">
      <alignment/>
    </xf>
    <xf numFmtId="2" fontId="0" fillId="36" borderId="19" xfId="0" applyNumberFormat="1" applyFont="1" applyFill="1" applyBorder="1" applyAlignment="1">
      <alignment/>
    </xf>
    <xf numFmtId="2" fontId="0" fillId="36" borderId="22" xfId="0" applyNumberFormat="1" applyFont="1" applyFill="1" applyBorder="1" applyAlignment="1">
      <alignment horizontal="center"/>
    </xf>
    <xf numFmtId="2" fontId="12" fillId="36" borderId="22" xfId="0" applyNumberFormat="1" applyFont="1" applyFill="1" applyBorder="1" applyAlignment="1">
      <alignment horizontal="center"/>
    </xf>
    <xf numFmtId="2" fontId="12" fillId="36" borderId="19" xfId="0" applyNumberFormat="1" applyFont="1" applyFill="1" applyBorder="1" applyAlignment="1">
      <alignment horizontal="center"/>
    </xf>
    <xf numFmtId="2" fontId="12" fillId="36" borderId="17" xfId="0" applyNumberFormat="1" applyFont="1" applyFill="1" applyBorder="1" applyAlignment="1">
      <alignment horizontal="center"/>
    </xf>
    <xf numFmtId="2" fontId="12" fillId="36" borderId="39" xfId="0" applyNumberFormat="1" applyFont="1" applyFill="1" applyBorder="1" applyAlignment="1">
      <alignment horizontal="center"/>
    </xf>
    <xf numFmtId="2" fontId="12" fillId="36" borderId="23" xfId="0" applyNumberFormat="1" applyFont="1" applyFill="1" applyBorder="1" applyAlignment="1">
      <alignment horizontal="center"/>
    </xf>
    <xf numFmtId="0" fontId="12" fillId="36" borderId="32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11" fillId="36" borderId="19" xfId="0" applyFont="1" applyFill="1" applyBorder="1" applyAlignment="1">
      <alignment horizontal="right"/>
    </xf>
    <xf numFmtId="2" fontId="12" fillId="36" borderId="20" xfId="0" applyNumberFormat="1" applyFont="1" applyFill="1" applyBorder="1" applyAlignment="1">
      <alignment/>
    </xf>
    <xf numFmtId="2" fontId="12" fillId="36" borderId="19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 horizontal="center"/>
    </xf>
    <xf numFmtId="0" fontId="10" fillId="33" borderId="32" xfId="0" applyFont="1" applyFill="1" applyBorder="1" applyAlignment="1">
      <alignment horizontal="right"/>
    </xf>
    <xf numFmtId="2" fontId="0" fillId="33" borderId="39" xfId="0" applyNumberFormat="1" applyFont="1" applyFill="1" applyBorder="1" applyAlignment="1">
      <alignment/>
    </xf>
    <xf numFmtId="2" fontId="0" fillId="35" borderId="19" xfId="0" applyNumberFormat="1" applyFont="1" applyFill="1" applyBorder="1" applyAlignment="1">
      <alignment horizontal="center"/>
    </xf>
    <xf numFmtId="0" fontId="10" fillId="34" borderId="34" xfId="0" applyFont="1" applyFill="1" applyBorder="1" applyAlignment="1">
      <alignment horizontal="right"/>
    </xf>
    <xf numFmtId="0" fontId="10" fillId="34" borderId="20" xfId="0" applyFont="1" applyFill="1" applyBorder="1" applyAlignment="1">
      <alignment horizontal="right"/>
    </xf>
    <xf numFmtId="0" fontId="10" fillId="34" borderId="20" xfId="0" applyNumberFormat="1" applyFont="1" applyFill="1" applyBorder="1" applyAlignment="1">
      <alignment horizontal="right"/>
    </xf>
    <xf numFmtId="0" fontId="10" fillId="34" borderId="20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0" fillId="34" borderId="35" xfId="0" applyFont="1" applyFill="1" applyBorder="1" applyAlignment="1">
      <alignment/>
    </xf>
    <xf numFmtId="0" fontId="13" fillId="0" borderId="42" xfId="0" applyNumberFormat="1" applyFont="1" applyBorder="1" applyAlignment="1">
      <alignment horizontal="center"/>
    </xf>
    <xf numFmtId="2" fontId="12" fillId="33" borderId="22" xfId="0" applyNumberFormat="1" applyFont="1" applyFill="1" applyBorder="1" applyAlignment="1">
      <alignment horizontal="center"/>
    </xf>
    <xf numFmtId="2" fontId="12" fillId="33" borderId="19" xfId="0" applyNumberFormat="1" applyFont="1" applyFill="1" applyBorder="1" applyAlignment="1">
      <alignment horizontal="center"/>
    </xf>
    <xf numFmtId="2" fontId="12" fillId="33" borderId="17" xfId="0" applyNumberFormat="1" applyFont="1" applyFill="1" applyBorder="1" applyAlignment="1">
      <alignment horizontal="center"/>
    </xf>
    <xf numFmtId="2" fontId="12" fillId="33" borderId="39" xfId="0" applyNumberFormat="1" applyFont="1" applyFill="1" applyBorder="1" applyAlignment="1">
      <alignment horizontal="center"/>
    </xf>
    <xf numFmtId="2" fontId="12" fillId="33" borderId="23" xfId="0" applyNumberFormat="1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right"/>
    </xf>
    <xf numFmtId="2" fontId="12" fillId="33" borderId="20" xfId="0" applyNumberFormat="1" applyFont="1" applyFill="1" applyBorder="1" applyAlignment="1">
      <alignment/>
    </xf>
    <xf numFmtId="2" fontId="12" fillId="33" borderId="19" xfId="0" applyNumberFormat="1" applyFont="1" applyFill="1" applyBorder="1" applyAlignment="1">
      <alignment/>
    </xf>
    <xf numFmtId="2" fontId="0" fillId="0" borderId="42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33" borderId="4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right"/>
    </xf>
    <xf numFmtId="0" fontId="10" fillId="33" borderId="39" xfId="0" applyFont="1" applyFill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36" borderId="43" xfId="0" applyFont="1" applyFill="1" applyBorder="1" applyAlignment="1">
      <alignment/>
    </xf>
    <xf numFmtId="0" fontId="0" fillId="0" borderId="34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2" fillId="36" borderId="2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0" fillId="34" borderId="13" xfId="0" applyFont="1" applyFill="1" applyBorder="1" applyAlignment="1">
      <alignment horizontal="right"/>
    </xf>
    <xf numFmtId="0" fontId="6" fillId="0" borderId="45" xfId="0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36" borderId="39" xfId="0" applyNumberFormat="1" applyFont="1" applyFill="1" applyBorder="1" applyAlignment="1">
      <alignment horizontal="center"/>
    </xf>
    <xf numFmtId="2" fontId="0" fillId="33" borderId="39" xfId="0" applyNumberFormat="1" applyFont="1" applyFill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36" borderId="22" xfId="0" applyNumberFormat="1" applyFont="1" applyFill="1" applyBorder="1" applyAlignment="1">
      <alignment horizontal="center"/>
    </xf>
    <xf numFmtId="2" fontId="0" fillId="33" borderId="22" xfId="0" applyNumberFormat="1" applyFont="1" applyFill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2" fontId="0" fillId="33" borderId="50" xfId="0" applyNumberFormat="1" applyFont="1" applyFill="1" applyBorder="1" applyAlignment="1">
      <alignment horizontal="center"/>
    </xf>
    <xf numFmtId="2" fontId="0" fillId="33" borderId="48" xfId="0" applyNumberFormat="1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2" fontId="12" fillId="33" borderId="29" xfId="0" applyNumberFormat="1" applyFont="1" applyFill="1" applyBorder="1" applyAlignment="1">
      <alignment horizontal="center"/>
    </xf>
    <xf numFmtId="2" fontId="12" fillId="33" borderId="3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4" borderId="51" xfId="0" applyNumberFormat="1" applyFont="1" applyFill="1" applyBorder="1" applyAlignment="1">
      <alignment horizontal="center"/>
    </xf>
    <xf numFmtId="0" fontId="0" fillId="34" borderId="43" xfId="0" applyNumberFormat="1" applyFont="1" applyFill="1" applyBorder="1" applyAlignment="1">
      <alignment horizontal="center"/>
    </xf>
    <xf numFmtId="0" fontId="0" fillId="34" borderId="52" xfId="0" applyNumberFormat="1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54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54" xfId="0" applyFont="1" applyBorder="1" applyAlignment="1">
      <alignment horizontal="center" wrapText="1"/>
    </xf>
    <xf numFmtId="2" fontId="10" fillId="33" borderId="43" xfId="0" applyNumberFormat="1" applyFont="1" applyFill="1" applyBorder="1" applyAlignment="1">
      <alignment horizontal="center"/>
    </xf>
    <xf numFmtId="2" fontId="10" fillId="33" borderId="51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53" xfId="0" applyBorder="1" applyAlignment="1">
      <alignment horizontal="center"/>
    </xf>
    <xf numFmtId="2" fontId="10" fillId="33" borderId="29" xfId="0" applyNumberFormat="1" applyFont="1" applyFill="1" applyBorder="1" applyAlignment="1">
      <alignment horizontal="center"/>
    </xf>
    <xf numFmtId="2" fontId="10" fillId="33" borderId="30" xfId="0" applyNumberFormat="1" applyFont="1" applyFill="1" applyBorder="1" applyAlignment="1">
      <alignment horizontal="center"/>
    </xf>
    <xf numFmtId="2" fontId="10" fillId="33" borderId="55" xfId="0" applyNumberFormat="1" applyFont="1" applyFill="1" applyBorder="1" applyAlignment="1">
      <alignment horizontal="center"/>
    </xf>
    <xf numFmtId="0" fontId="6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0" fillId="33" borderId="58" xfId="53" applyFont="1" applyFill="1" applyBorder="1" applyAlignment="1">
      <alignment horizontal="center"/>
      <protection/>
    </xf>
    <xf numFmtId="1" fontId="10" fillId="33" borderId="58" xfId="53" applyNumberFormat="1" applyFont="1" applyFill="1" applyBorder="1" applyAlignment="1">
      <alignment horizontal="center"/>
      <protection/>
    </xf>
    <xf numFmtId="0" fontId="10" fillId="0" borderId="2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1" fontId="13" fillId="0" borderId="44" xfId="0" applyNumberFormat="1" applyFont="1" applyBorder="1" applyAlignment="1">
      <alignment horizontal="center"/>
    </xf>
    <xf numFmtId="1" fontId="13" fillId="0" borderId="34" xfId="0" applyNumberFormat="1" applyFont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" fontId="13" fillId="0" borderId="43" xfId="0" applyNumberFormat="1" applyFont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2" fontId="10" fillId="0" borderId="43" xfId="0" applyNumberFormat="1" applyFont="1" applyBorder="1" applyAlignment="1">
      <alignment horizontal="center"/>
    </xf>
    <xf numFmtId="2" fontId="10" fillId="0" borderId="51" xfId="0" applyNumberFormat="1" applyFont="1" applyBorder="1" applyAlignment="1">
      <alignment horizontal="center"/>
    </xf>
    <xf numFmtId="1" fontId="10" fillId="33" borderId="30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1" fontId="10" fillId="33" borderId="55" xfId="0" applyNumberFormat="1" applyFont="1" applyFill="1" applyBorder="1" applyAlignment="1">
      <alignment horizontal="center"/>
    </xf>
    <xf numFmtId="2" fontId="10" fillId="33" borderId="53" xfId="0" applyNumberFormat="1" applyFont="1" applyFill="1" applyBorder="1" applyAlignment="1">
      <alignment horizontal="center"/>
    </xf>
    <xf numFmtId="2" fontId="10" fillId="0" borderId="53" xfId="0" applyNumberFormat="1" applyFont="1" applyBorder="1" applyAlignment="1">
      <alignment horizontal="center"/>
    </xf>
    <xf numFmtId="2" fontId="10" fillId="0" borderId="60" xfId="0" applyNumberFormat="1" applyFont="1" applyBorder="1" applyAlignment="1">
      <alignment horizontal="center"/>
    </xf>
    <xf numFmtId="0" fontId="10" fillId="33" borderId="61" xfId="0" applyFont="1" applyFill="1" applyBorder="1" applyAlignment="1">
      <alignment horizontal="center"/>
    </xf>
    <xf numFmtId="0" fontId="10" fillId="33" borderId="62" xfId="0" applyFont="1" applyFill="1" applyBorder="1" applyAlignment="1">
      <alignment horizontal="center"/>
    </xf>
    <xf numFmtId="1" fontId="13" fillId="0" borderId="60" xfId="0" applyNumberFormat="1" applyFont="1" applyBorder="1" applyAlignment="1">
      <alignment horizontal="center"/>
    </xf>
    <xf numFmtId="1" fontId="13" fillId="0" borderId="63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55" xfId="0" applyNumberFormat="1" applyFont="1" applyBorder="1" applyAlignment="1">
      <alignment horizontal="center"/>
    </xf>
    <xf numFmtId="1" fontId="13" fillId="0" borderId="54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0" fillId="33" borderId="58" xfId="53" applyFont="1" applyFill="1" applyBorder="1" applyAlignment="1">
      <alignment horizontal="center"/>
      <protection/>
    </xf>
    <xf numFmtId="2" fontId="14" fillId="33" borderId="44" xfId="0" applyNumberFormat="1" applyFont="1" applyFill="1" applyBorder="1" applyAlignment="1">
      <alignment horizontal="center"/>
    </xf>
    <xf numFmtId="0" fontId="0" fillId="33" borderId="58" xfId="53" applyFont="1" applyFill="1" applyBorder="1" applyAlignment="1">
      <alignment horizontal="center"/>
      <protection/>
    </xf>
    <xf numFmtId="2" fontId="0" fillId="33" borderId="44" xfId="0" applyNumberFormat="1" applyFont="1" applyFill="1" applyBorder="1" applyAlignment="1">
      <alignment horizontal="center"/>
    </xf>
    <xf numFmtId="1" fontId="0" fillId="33" borderId="58" xfId="53" applyNumberFormat="1" applyFont="1" applyFill="1" applyBorder="1" applyAlignment="1">
      <alignment horizontal="center"/>
      <protection/>
    </xf>
    <xf numFmtId="0" fontId="0" fillId="0" borderId="41" xfId="0" applyFont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39" xfId="53" applyFont="1" applyFill="1" applyBorder="1" applyAlignment="1">
      <alignment horizontal="center"/>
      <protection/>
    </xf>
    <xf numFmtId="2" fontId="14" fillId="33" borderId="51" xfId="0" applyNumberFormat="1" applyFont="1" applyFill="1" applyBorder="1" applyAlignment="1">
      <alignment horizontal="center"/>
    </xf>
    <xf numFmtId="2" fontId="0" fillId="33" borderId="43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2" fontId="14" fillId="33" borderId="43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1" fontId="0" fillId="33" borderId="29" xfId="0" applyNumberFormat="1" applyFont="1" applyFill="1" applyBorder="1" applyAlignment="1">
      <alignment horizontal="center"/>
    </xf>
    <xf numFmtId="2" fontId="0" fillId="33" borderId="29" xfId="0" applyNumberFormat="1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" fontId="0" fillId="33" borderId="32" xfId="0" applyNumberFormat="1" applyFont="1" applyFill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0" fillId="33" borderId="39" xfId="53" applyFont="1" applyFill="1" applyBorder="1" applyAlignment="1">
      <alignment horizontal="center"/>
      <protection/>
    </xf>
    <xf numFmtId="0" fontId="0" fillId="0" borderId="39" xfId="0" applyFont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1" fontId="0" fillId="33" borderId="58" xfId="53" applyNumberFormat="1" applyFont="1" applyFill="1" applyBorder="1" applyAlignment="1">
      <alignment horizontal="center"/>
      <protection/>
    </xf>
    <xf numFmtId="0" fontId="0" fillId="33" borderId="43" xfId="0" applyFont="1" applyFill="1" applyBorder="1" applyAlignment="1">
      <alignment horizontal="center"/>
    </xf>
    <xf numFmtId="2" fontId="0" fillId="33" borderId="43" xfId="0" applyNumberFormat="1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33" borderId="29" xfId="0" applyNumberFormat="1" applyFont="1" applyFill="1" applyBorder="1" applyAlignment="1">
      <alignment horizontal="center"/>
    </xf>
    <xf numFmtId="0" fontId="0" fillId="33" borderId="46" xfId="53" applyFont="1" applyFill="1" applyBorder="1" applyAlignment="1">
      <alignment horizontal="center"/>
      <protection/>
    </xf>
    <xf numFmtId="0" fontId="0" fillId="0" borderId="46" xfId="0" applyFont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64" xfId="53" applyFont="1" applyFill="1" applyBorder="1" applyAlignment="1">
      <alignment horizontal="center"/>
      <protection/>
    </xf>
    <xf numFmtId="0" fontId="0" fillId="0" borderId="64" xfId="0" applyFont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" fontId="10" fillId="33" borderId="21" xfId="53" applyNumberFormat="1" applyFont="1" applyFill="1" applyBorder="1" applyAlignment="1">
      <alignment horizontal="center"/>
      <protection/>
    </xf>
    <xf numFmtId="1" fontId="18" fillId="0" borderId="10" xfId="0" applyNumberFormat="1" applyFont="1" applyBorder="1" applyAlignment="1">
      <alignment horizontal="center"/>
    </xf>
    <xf numFmtId="0" fontId="6" fillId="0" borderId="45" xfId="0" applyFont="1" applyBorder="1" applyAlignment="1">
      <alignment wrapText="1"/>
    </xf>
    <xf numFmtId="0" fontId="6" fillId="0" borderId="5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45" xfId="0" applyFont="1" applyBorder="1" applyAlignment="1">
      <alignment horizontal="center" wrapText="1"/>
    </xf>
    <xf numFmtId="1" fontId="0" fillId="33" borderId="39" xfId="0" applyNumberFormat="1" applyFont="1" applyFill="1" applyBorder="1" applyAlignment="1">
      <alignment horizontal="center"/>
    </xf>
    <xf numFmtId="2" fontId="0" fillId="33" borderId="39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65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33" borderId="19" xfId="53" applyFont="1" applyFill="1" applyBorder="1" applyAlignment="1">
      <alignment horizontal="center"/>
      <protection/>
    </xf>
    <xf numFmtId="2" fontId="14" fillId="33" borderId="65" xfId="0" applyNumberFormat="1" applyFont="1" applyFill="1" applyBorder="1" applyAlignment="1">
      <alignment horizontal="center"/>
    </xf>
    <xf numFmtId="0" fontId="0" fillId="33" borderId="65" xfId="53" applyFont="1" applyFill="1" applyBorder="1" applyAlignment="1">
      <alignment horizontal="center"/>
      <protection/>
    </xf>
    <xf numFmtId="2" fontId="0" fillId="33" borderId="65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P7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O21" sqref="O21"/>
    </sheetView>
  </sheetViews>
  <sheetFormatPr defaultColWidth="9.00390625" defaultRowHeight="12.75"/>
  <cols>
    <col min="1" max="1" width="1.75390625" style="0" customWidth="1"/>
    <col min="2" max="2" width="3.125" style="0" customWidth="1"/>
    <col min="3" max="3" width="10.375" style="0" customWidth="1"/>
    <col min="4" max="4" width="6.875" style="0" customWidth="1"/>
    <col min="5" max="5" width="7.25390625" style="0" customWidth="1"/>
    <col min="6" max="6" width="7.375" style="0" customWidth="1"/>
    <col min="7" max="7" width="8.00390625" style="0" customWidth="1"/>
    <col min="8" max="8" width="8.875" style="0" customWidth="1"/>
    <col min="9" max="9" width="7.75390625" style="0" customWidth="1"/>
    <col min="10" max="10" width="8.375" style="0" customWidth="1"/>
    <col min="11" max="11" width="7.75390625" style="0" customWidth="1"/>
    <col min="12" max="12" width="7.25390625" style="0" customWidth="1"/>
    <col min="13" max="13" width="7.375" style="0" customWidth="1"/>
    <col min="14" max="14" width="7.25390625" style="0" customWidth="1"/>
    <col min="15" max="15" width="7.75390625" style="0" customWidth="1"/>
    <col min="16" max="16" width="6.75390625" style="0" customWidth="1"/>
    <col min="17" max="17" width="7.375" style="0" customWidth="1"/>
    <col min="18" max="18" width="6.375" style="0" customWidth="1"/>
    <col min="19" max="28" width="9.00390625" style="0" customWidth="1"/>
    <col min="29" max="29" width="8.375" style="0" customWidth="1"/>
    <col min="30" max="30" width="8.75390625" style="0" customWidth="1"/>
    <col min="31" max="31" width="10.375" style="0" customWidth="1"/>
    <col min="33" max="33" width="10.375" style="0" customWidth="1"/>
    <col min="34" max="36" width="10.00390625" style="0" customWidth="1"/>
    <col min="37" max="37" width="11.375" style="0" customWidth="1"/>
    <col min="38" max="38" width="10.625" style="0" customWidth="1"/>
    <col min="39" max="39" width="12.00390625" style="0" customWidth="1"/>
    <col min="40" max="40" width="11.875" style="0" customWidth="1"/>
    <col min="42" max="42" width="10.25390625" style="0" customWidth="1"/>
  </cols>
  <sheetData>
    <row r="3" spans="3:37" ht="18">
      <c r="C3" s="18" t="s">
        <v>85</v>
      </c>
      <c r="D3" s="19"/>
      <c r="E3" s="19"/>
      <c r="F3" s="19"/>
      <c r="G3" s="19"/>
      <c r="H3" s="19"/>
      <c r="I3" s="19"/>
      <c r="J3" s="19"/>
      <c r="K3" s="19"/>
      <c r="L3" s="1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5"/>
      <c r="AI3" s="1"/>
      <c r="AJ3" s="1"/>
      <c r="AK3" s="1"/>
    </row>
    <row r="4" spans="3:37" ht="16.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8" ht="16.5" thickBot="1">
      <c r="B5" s="9" t="s">
        <v>46</v>
      </c>
      <c r="C5" s="10" t="s">
        <v>46</v>
      </c>
      <c r="D5" s="10" t="s">
        <v>45</v>
      </c>
      <c r="E5" s="332" t="s">
        <v>88</v>
      </c>
      <c r="F5" s="333"/>
      <c r="G5" s="332" t="s">
        <v>27</v>
      </c>
      <c r="H5" s="333"/>
      <c r="I5" s="332" t="s">
        <v>28</v>
      </c>
      <c r="J5" s="333"/>
      <c r="K5" s="332" t="s">
        <v>29</v>
      </c>
      <c r="L5" s="333"/>
      <c r="M5" s="332" t="s">
        <v>30</v>
      </c>
      <c r="N5" s="333"/>
      <c r="O5" s="334" t="s">
        <v>31</v>
      </c>
      <c r="P5" s="335"/>
      <c r="Q5" s="334" t="s">
        <v>32</v>
      </c>
      <c r="R5" s="335"/>
      <c r="S5" s="332" t="s">
        <v>33</v>
      </c>
      <c r="T5" s="333"/>
      <c r="U5" s="332" t="s">
        <v>34</v>
      </c>
      <c r="V5" s="333"/>
      <c r="W5" s="332" t="s">
        <v>35</v>
      </c>
      <c r="X5" s="333"/>
      <c r="Y5" s="332" t="s">
        <v>36</v>
      </c>
      <c r="Z5" s="333"/>
      <c r="AA5" s="332" t="s">
        <v>37</v>
      </c>
      <c r="AB5" s="333"/>
      <c r="AC5" s="3" t="s">
        <v>40</v>
      </c>
      <c r="AD5" s="3" t="s">
        <v>40</v>
      </c>
      <c r="AE5" s="8" t="s">
        <v>71</v>
      </c>
      <c r="AF5" s="1"/>
      <c r="AG5" s="2"/>
      <c r="AH5" s="1"/>
      <c r="AI5" s="1"/>
      <c r="AJ5" s="1"/>
      <c r="AK5" s="1"/>
      <c r="AL5" s="1"/>
    </row>
    <row r="6" spans="2:38" ht="13.5" thickBot="1">
      <c r="B6" s="26" t="s">
        <v>47</v>
      </c>
      <c r="C6" s="37" t="s">
        <v>48</v>
      </c>
      <c r="D6" s="32" t="s">
        <v>44</v>
      </c>
      <c r="E6" s="180" t="s">
        <v>74</v>
      </c>
      <c r="F6" s="173" t="s">
        <v>70</v>
      </c>
      <c r="G6" s="180" t="s">
        <v>74</v>
      </c>
      <c r="H6" s="32" t="s">
        <v>70</v>
      </c>
      <c r="I6" s="180" t="s">
        <v>74</v>
      </c>
      <c r="J6" s="10" t="s">
        <v>70</v>
      </c>
      <c r="K6" s="180" t="s">
        <v>74</v>
      </c>
      <c r="L6" s="27" t="s">
        <v>70</v>
      </c>
      <c r="M6" s="193" t="s">
        <v>49</v>
      </c>
      <c r="N6" s="10" t="s">
        <v>70</v>
      </c>
      <c r="O6" s="180" t="s">
        <v>49</v>
      </c>
      <c r="P6" s="173" t="s">
        <v>70</v>
      </c>
      <c r="Q6" s="193" t="s">
        <v>49</v>
      </c>
      <c r="R6" s="10" t="s">
        <v>70</v>
      </c>
      <c r="S6" s="32" t="s">
        <v>49</v>
      </c>
      <c r="T6" s="9" t="s">
        <v>70</v>
      </c>
      <c r="U6" s="32" t="s">
        <v>49</v>
      </c>
      <c r="V6" s="9" t="s">
        <v>70</v>
      </c>
      <c r="W6" s="37" t="s">
        <v>49</v>
      </c>
      <c r="X6" s="32" t="s">
        <v>70</v>
      </c>
      <c r="Y6" s="26" t="s">
        <v>49</v>
      </c>
      <c r="Z6" s="11" t="s">
        <v>70</v>
      </c>
      <c r="AA6" s="26" t="s">
        <v>49</v>
      </c>
      <c r="AB6" s="11" t="s">
        <v>70</v>
      </c>
      <c r="AC6" s="69" t="s">
        <v>74</v>
      </c>
      <c r="AD6" s="17" t="s">
        <v>70</v>
      </c>
      <c r="AE6" s="17" t="s">
        <v>50</v>
      </c>
      <c r="AF6" s="6"/>
      <c r="AG6" s="6"/>
      <c r="AH6" s="7"/>
      <c r="AI6" s="7"/>
      <c r="AJ6" s="7"/>
      <c r="AK6" s="7"/>
      <c r="AL6" s="7"/>
    </row>
    <row r="7" spans="2:38" ht="12.75">
      <c r="B7" s="161">
        <v>1</v>
      </c>
      <c r="C7" s="163" t="s">
        <v>79</v>
      </c>
      <c r="D7" s="134">
        <v>6457.6</v>
      </c>
      <c r="E7" s="181" t="e">
        <f>#REF!</f>
        <v>#REF!</v>
      </c>
      <c r="F7" s="174">
        <f>Эсбыт!F6</f>
        <v>36040</v>
      </c>
      <c r="G7" s="188" t="e">
        <f>#REF!</f>
        <v>#REF!</v>
      </c>
      <c r="H7" s="187">
        <f>Эсбыт!H6</f>
        <v>53600</v>
      </c>
      <c r="I7" s="181" t="e">
        <f>#REF!</f>
        <v>#REF!</v>
      </c>
      <c r="J7" s="189">
        <f>Эсбыт!J6</f>
        <v>40733</v>
      </c>
      <c r="K7" s="190" t="e">
        <f>#REF!</f>
        <v>#REF!</v>
      </c>
      <c r="L7" s="86">
        <f>Эсбыт!L6</f>
        <v>29960</v>
      </c>
      <c r="M7" s="194" t="e">
        <f>#REF!</f>
        <v>#REF!</v>
      </c>
      <c r="N7" s="192">
        <f>Эсбыт!N6</f>
        <v>26800</v>
      </c>
      <c r="O7" s="190" t="e">
        <f>#REF!</f>
        <v>#REF!</v>
      </c>
      <c r="P7" s="86">
        <f>Эсбыт!P6</f>
        <v>29920</v>
      </c>
      <c r="Q7" s="194" t="e">
        <f>#REF!</f>
        <v>#REF!</v>
      </c>
      <c r="R7" s="192">
        <f>Эсбыт!R6</f>
        <v>27149</v>
      </c>
      <c r="S7" s="190" t="e">
        <f>#REF!</f>
        <v>#REF!</v>
      </c>
      <c r="T7" s="192">
        <f>Эсбыт!T6</f>
        <v>30203</v>
      </c>
      <c r="U7" s="49"/>
      <c r="V7" s="55"/>
      <c r="W7" s="48"/>
      <c r="X7" s="61"/>
      <c r="Y7" s="49"/>
      <c r="Z7" s="38"/>
      <c r="AA7" s="49"/>
      <c r="AB7" s="38"/>
      <c r="AC7" s="29" t="e">
        <f aca="true" t="shared" si="0" ref="AC7:AD11">AA7+Y7+W7+U7+S7+Q7+O7+M7+K7+I7+G7+E7</f>
        <v>#REF!</v>
      </c>
      <c r="AD7" s="30">
        <f t="shared" si="0"/>
        <v>274405</v>
      </c>
      <c r="AE7" s="67" t="e">
        <f>AD7-AC7</f>
        <v>#REF!</v>
      </c>
      <c r="AF7" s="6"/>
      <c r="AG7" s="6"/>
      <c r="AH7" s="7"/>
      <c r="AI7" s="7"/>
      <c r="AJ7" s="7"/>
      <c r="AK7" s="7"/>
      <c r="AL7" s="7"/>
    </row>
    <row r="8" spans="2:38" ht="12.75">
      <c r="B8" s="160">
        <f>B7+1</f>
        <v>2</v>
      </c>
      <c r="C8" s="164" t="s">
        <v>80</v>
      </c>
      <c r="D8" s="135">
        <v>12688.5</v>
      </c>
      <c r="E8" s="182" t="e">
        <f>#REF!</f>
        <v>#REF!</v>
      </c>
      <c r="F8" s="175">
        <f>Эсбыт!F7</f>
        <v>55360</v>
      </c>
      <c r="G8" s="182" t="e">
        <f>#REF!</f>
        <v>#REF!</v>
      </c>
      <c r="H8" s="175">
        <f>Эсбыт!H7</f>
        <v>56073</v>
      </c>
      <c r="I8" s="182" t="e">
        <f>#REF!</f>
        <v>#REF!</v>
      </c>
      <c r="J8" s="77">
        <f>Эсбыт!J7</f>
        <v>54188</v>
      </c>
      <c r="K8" s="50" t="e">
        <f>#REF!</f>
        <v>#REF!</v>
      </c>
      <c r="L8" s="82">
        <f>Эсбыт!L7</f>
        <v>54271</v>
      </c>
      <c r="M8" s="195" t="e">
        <f>#REF!</f>
        <v>#REF!</v>
      </c>
      <c r="N8" s="81">
        <f>Эсбыт!N7</f>
        <v>45245</v>
      </c>
      <c r="O8" s="50" t="e">
        <f>#REF!</f>
        <v>#REF!</v>
      </c>
      <c r="P8" s="84">
        <f>Эсбыт!P7</f>
        <v>45372</v>
      </c>
      <c r="Q8" s="195" t="e">
        <f>#REF!</f>
        <v>#REF!</v>
      </c>
      <c r="R8" s="81">
        <f>Эсбыт!R7</f>
        <v>34888</v>
      </c>
      <c r="S8" s="50" t="e">
        <f>#REF!</f>
        <v>#REF!</v>
      </c>
      <c r="T8" s="81">
        <f>Эсбыт!T7</f>
        <v>46378</v>
      </c>
      <c r="U8" s="43"/>
      <c r="V8" s="56"/>
      <c r="W8" s="44"/>
      <c r="X8" s="62"/>
      <c r="Y8" s="43"/>
      <c r="Z8" s="39"/>
      <c r="AA8" s="43"/>
      <c r="AB8" s="39"/>
      <c r="AC8" s="31" t="e">
        <f t="shared" si="0"/>
        <v>#REF!</v>
      </c>
      <c r="AD8" s="30">
        <f t="shared" si="0"/>
        <v>391775</v>
      </c>
      <c r="AE8" s="42" t="e">
        <f>AD8-AC8</f>
        <v>#REF!</v>
      </c>
      <c r="AF8" s="6"/>
      <c r="AG8" s="6"/>
      <c r="AH8" s="7"/>
      <c r="AI8" s="7"/>
      <c r="AJ8" s="7"/>
      <c r="AK8" s="7"/>
      <c r="AL8" s="7"/>
    </row>
    <row r="9" spans="2:38" ht="12.75">
      <c r="B9" s="160">
        <f aca="true" t="shared" si="1" ref="B9:B68">B8+1</f>
        <v>3</v>
      </c>
      <c r="C9" s="164" t="s">
        <v>81</v>
      </c>
      <c r="D9" s="135">
        <v>11181.7</v>
      </c>
      <c r="E9" s="182" t="e">
        <f>#REF!</f>
        <v>#REF!</v>
      </c>
      <c r="F9" s="175">
        <f>Эсбыт!F8</f>
        <v>24496</v>
      </c>
      <c r="G9" s="182" t="e">
        <f>#REF!</f>
        <v>#REF!</v>
      </c>
      <c r="H9" s="175">
        <f>Эсбыт!H8</f>
        <v>34300</v>
      </c>
      <c r="I9" s="182" t="e">
        <f>#REF!</f>
        <v>#REF!</v>
      </c>
      <c r="J9" s="77">
        <f>Эсбыт!J8</f>
        <v>30383</v>
      </c>
      <c r="K9" s="50" t="e">
        <f>#REF!</f>
        <v>#REF!</v>
      </c>
      <c r="L9" s="82">
        <f>Эсбыт!L8</f>
        <v>26629</v>
      </c>
      <c r="M9" s="195" t="e">
        <f>#REF!</f>
        <v>#REF!</v>
      </c>
      <c r="N9" s="81">
        <f>Эсбыт!N8</f>
        <v>23087</v>
      </c>
      <c r="O9" s="50" t="e">
        <f>#REF!</f>
        <v>#REF!</v>
      </c>
      <c r="P9" s="84">
        <f>Эсбыт!P8</f>
        <v>24347</v>
      </c>
      <c r="Q9" s="195" t="e">
        <f>#REF!</f>
        <v>#REF!</v>
      </c>
      <c r="R9" s="81">
        <f>Эсбыт!R8</f>
        <v>22786</v>
      </c>
      <c r="S9" s="50" t="e">
        <f>#REF!</f>
        <v>#REF!</v>
      </c>
      <c r="T9" s="81">
        <f>Эсбыт!T8</f>
        <v>24645</v>
      </c>
      <c r="U9" s="43"/>
      <c r="V9" s="56"/>
      <c r="W9" s="44"/>
      <c r="X9" s="62"/>
      <c r="Y9" s="43"/>
      <c r="Z9" s="39"/>
      <c r="AA9" s="43"/>
      <c r="AB9" s="39"/>
      <c r="AC9" s="31" t="e">
        <f t="shared" si="0"/>
        <v>#REF!</v>
      </c>
      <c r="AD9" s="30">
        <f t="shared" si="0"/>
        <v>210673</v>
      </c>
      <c r="AE9" s="42" t="e">
        <f>AD9-AC9</f>
        <v>#REF!</v>
      </c>
      <c r="AF9" s="6"/>
      <c r="AG9" s="6"/>
      <c r="AH9" s="7"/>
      <c r="AI9" s="7"/>
      <c r="AJ9" s="7"/>
      <c r="AK9" s="7"/>
      <c r="AL9" s="7"/>
    </row>
    <row r="10" spans="2:38" ht="12.75">
      <c r="B10" s="160">
        <f t="shared" si="1"/>
        <v>4</v>
      </c>
      <c r="C10" s="164" t="s">
        <v>68</v>
      </c>
      <c r="D10" s="136">
        <v>10509.4</v>
      </c>
      <c r="E10" s="182" t="e">
        <f>#REF!</f>
        <v>#REF!</v>
      </c>
      <c r="F10" s="175">
        <f>Эсбыт!F9</f>
        <v>28213</v>
      </c>
      <c r="G10" s="182" t="e">
        <f>#REF!</f>
        <v>#REF!</v>
      </c>
      <c r="H10" s="175">
        <f>Эсбыт!H9</f>
        <v>32097</v>
      </c>
      <c r="I10" s="182" t="e">
        <f>#REF!</f>
        <v>#REF!</v>
      </c>
      <c r="J10" s="77">
        <f>Эсбыт!J9</f>
        <v>28317</v>
      </c>
      <c r="K10" s="50" t="e">
        <f>#REF!</f>
        <v>#REF!</v>
      </c>
      <c r="L10" s="82">
        <f>Эсбыт!L9</f>
        <v>27461</v>
      </c>
      <c r="M10" s="195" t="e">
        <f>#REF!</f>
        <v>#REF!</v>
      </c>
      <c r="N10" s="81">
        <f>Эсбыт!N9</f>
        <v>23342</v>
      </c>
      <c r="O10" s="50" t="e">
        <f>#REF!</f>
        <v>#REF!</v>
      </c>
      <c r="P10" s="84">
        <f>Эсбыт!P9</f>
        <v>24668</v>
      </c>
      <c r="Q10" s="195" t="e">
        <f>#REF!</f>
        <v>#REF!</v>
      </c>
      <c r="R10" s="81">
        <f>Эсбыт!R9</f>
        <v>23951</v>
      </c>
      <c r="S10" s="50" t="e">
        <f>#REF!</f>
        <v>#REF!</v>
      </c>
      <c r="T10" s="81">
        <f>Эсбыт!T9</f>
        <v>25726</v>
      </c>
      <c r="U10" s="43"/>
      <c r="V10" s="56"/>
      <c r="W10" s="44"/>
      <c r="X10" s="62"/>
      <c r="Y10" s="43"/>
      <c r="Z10" s="33"/>
      <c r="AA10" s="43"/>
      <c r="AB10" s="33"/>
      <c r="AC10" s="31" t="e">
        <f t="shared" si="0"/>
        <v>#REF!</v>
      </c>
      <c r="AD10" s="30">
        <f t="shared" si="0"/>
        <v>213775</v>
      </c>
      <c r="AE10" s="31" t="e">
        <f>AD10-AC10</f>
        <v>#REF!</v>
      </c>
      <c r="AF10" s="6"/>
      <c r="AG10" s="6"/>
      <c r="AH10" s="7"/>
      <c r="AI10" s="7"/>
      <c r="AJ10" s="7"/>
      <c r="AK10" s="7"/>
      <c r="AL10" s="7"/>
    </row>
    <row r="11" spans="2:38" ht="12.75" customHeight="1">
      <c r="B11" s="160">
        <f t="shared" si="1"/>
        <v>5</v>
      </c>
      <c r="C11" s="164" t="s">
        <v>1</v>
      </c>
      <c r="D11" s="136">
        <v>9045.5</v>
      </c>
      <c r="E11" s="182" t="e">
        <f>#REF!</f>
        <v>#REF!</v>
      </c>
      <c r="F11" s="175">
        <f>Эсбыт!F10</f>
        <v>23280</v>
      </c>
      <c r="G11" s="182" t="e">
        <f>#REF!</f>
        <v>#REF!</v>
      </c>
      <c r="H11" s="175">
        <f>Эсбыт!H10</f>
        <v>21419</v>
      </c>
      <c r="I11" s="182" t="e">
        <f>#REF!</f>
        <v>#REF!</v>
      </c>
      <c r="J11" s="77">
        <f>Эсбыт!J10</f>
        <v>25142</v>
      </c>
      <c r="K11" s="50" t="e">
        <f>#REF!</f>
        <v>#REF!</v>
      </c>
      <c r="L11" s="82">
        <f>Эсбыт!L10</f>
        <v>21650</v>
      </c>
      <c r="M11" s="195" t="e">
        <f>#REF!</f>
        <v>#REF!</v>
      </c>
      <c r="N11" s="81">
        <f>Эсбыт!N10</f>
        <v>18462</v>
      </c>
      <c r="O11" s="50" t="e">
        <f>#REF!</f>
        <v>#REF!</v>
      </c>
      <c r="P11" s="84">
        <f>Эсбыт!P10</f>
        <v>19841</v>
      </c>
      <c r="Q11" s="195" t="e">
        <f>#REF!</f>
        <v>#REF!</v>
      </c>
      <c r="R11" s="81">
        <f>Эсбыт!R10</f>
        <v>18890</v>
      </c>
      <c r="S11" s="50" t="e">
        <f>#REF!</f>
        <v>#REF!</v>
      </c>
      <c r="T11" s="81">
        <f>Эсбыт!T10</f>
        <v>20195</v>
      </c>
      <c r="U11" s="50"/>
      <c r="V11" s="57"/>
      <c r="W11" s="47"/>
      <c r="X11" s="63"/>
      <c r="Y11" s="43"/>
      <c r="Z11" s="33"/>
      <c r="AA11" s="43"/>
      <c r="AB11" s="33"/>
      <c r="AC11" s="31" t="e">
        <f t="shared" si="0"/>
        <v>#REF!</v>
      </c>
      <c r="AD11" s="30">
        <f t="shared" si="0"/>
        <v>168879</v>
      </c>
      <c r="AE11" s="31" t="e">
        <f>AD11-AC11</f>
        <v>#REF!</v>
      </c>
      <c r="AF11" s="13"/>
      <c r="AG11" s="13"/>
      <c r="AH11" s="13"/>
      <c r="AI11" s="13"/>
      <c r="AJ11" s="14"/>
      <c r="AK11" s="15"/>
      <c r="AL11" s="13"/>
    </row>
    <row r="12" spans="2:38" ht="12.75" customHeight="1">
      <c r="B12" s="160">
        <f t="shared" si="1"/>
        <v>6</v>
      </c>
      <c r="C12" s="170" t="s">
        <v>54</v>
      </c>
      <c r="D12" s="138">
        <v>7179.6</v>
      </c>
      <c r="E12" s="142" t="e">
        <f>#REF!</f>
        <v>#REF!</v>
      </c>
      <c r="F12" s="145">
        <f>Эсбыт!F11</f>
        <v>19978</v>
      </c>
      <c r="G12" s="142" t="e">
        <f>#REF!</f>
        <v>#REF!</v>
      </c>
      <c r="H12" s="145">
        <f>Эсбыт!H11</f>
        <v>34000</v>
      </c>
      <c r="I12" s="142" t="e">
        <f>#REF!</f>
        <v>#REF!</v>
      </c>
      <c r="J12" s="143">
        <f>Эсбыт!J11</f>
        <v>28856</v>
      </c>
      <c r="K12" s="142" t="e">
        <f>#REF!</f>
        <v>#REF!</v>
      </c>
      <c r="L12" s="144">
        <f>Эсбыт!L11</f>
        <v>19454</v>
      </c>
      <c r="M12" s="142" t="e">
        <f>#REF!</f>
        <v>#REF!</v>
      </c>
      <c r="N12" s="143">
        <f>Эсбыт!N11</f>
        <v>17674</v>
      </c>
      <c r="O12" s="142" t="e">
        <f>#REF!</f>
        <v>#REF!</v>
      </c>
      <c r="P12" s="145">
        <f>Эсбыт!P11</f>
        <v>21652</v>
      </c>
      <c r="Q12" s="142" t="e">
        <f>#REF!</f>
        <v>#REF!</v>
      </c>
      <c r="R12" s="143">
        <f>Эсбыт!R11</f>
        <v>17172</v>
      </c>
      <c r="S12" s="142" t="e">
        <f>#REF!</f>
        <v>#REF!</v>
      </c>
      <c r="T12" s="143">
        <f>Эсбыт!T11</f>
        <v>14039</v>
      </c>
      <c r="U12" s="142"/>
      <c r="V12" s="202"/>
      <c r="W12" s="146"/>
      <c r="X12" s="203"/>
      <c r="Y12" s="149"/>
      <c r="Z12" s="150"/>
      <c r="AA12" s="149"/>
      <c r="AB12" s="150"/>
      <c r="AC12" s="151" t="e">
        <f aca="true" t="shared" si="2" ref="AC12:AC68">AA12+Y12+W12+U12+S12+Q12+O12+M12+K12+I12+G12+E12</f>
        <v>#REF!</v>
      </c>
      <c r="AD12" s="152">
        <f aca="true" t="shared" si="3" ref="AD12:AD68">AB12+Z12+X12+V12+T12+R12+P12+N12+L12+J12+H12+F12</f>
        <v>172825</v>
      </c>
      <c r="AE12" s="151" t="e">
        <f aca="true" t="shared" si="4" ref="AE12:AE68">AD12-AC12</f>
        <v>#REF!</v>
      </c>
      <c r="AF12" s="13"/>
      <c r="AG12" s="13"/>
      <c r="AH12" s="13"/>
      <c r="AI12" s="13"/>
      <c r="AJ12" s="13"/>
      <c r="AK12" s="15"/>
      <c r="AL12" s="16"/>
    </row>
    <row r="13" spans="2:38" ht="12.75" customHeight="1">
      <c r="B13" s="160">
        <f t="shared" si="1"/>
        <v>7</v>
      </c>
      <c r="C13" s="40" t="s">
        <v>51</v>
      </c>
      <c r="D13" s="137">
        <v>7003.6</v>
      </c>
      <c r="E13" s="182" t="e">
        <f>#REF!</f>
        <v>#REF!</v>
      </c>
      <c r="F13" s="175">
        <f>Эсбыт!F12</f>
        <v>19756</v>
      </c>
      <c r="G13" s="182" t="e">
        <f>#REF!</f>
        <v>#REF!</v>
      </c>
      <c r="H13" s="175">
        <f>Эсбыт!H12</f>
        <v>33697</v>
      </c>
      <c r="I13" s="182" t="e">
        <f>#REF!</f>
        <v>#REF!</v>
      </c>
      <c r="J13" s="77">
        <f>Эсбыт!J12</f>
        <v>27974</v>
      </c>
      <c r="K13" s="50" t="e">
        <f>#REF!</f>
        <v>#REF!</v>
      </c>
      <c r="L13" s="82">
        <f>Эсбыт!L12</f>
        <v>20913</v>
      </c>
      <c r="M13" s="195" t="e">
        <f>#REF!</f>
        <v>#REF!</v>
      </c>
      <c r="N13" s="81">
        <f>Эсбыт!N12</f>
        <v>21413</v>
      </c>
      <c r="O13" s="50" t="e">
        <f>#REF!</f>
        <v>#REF!</v>
      </c>
      <c r="P13" s="84">
        <f>Эсбыт!P12</f>
        <v>21336</v>
      </c>
      <c r="Q13" s="195" t="e">
        <f>#REF!</f>
        <v>#REF!</v>
      </c>
      <c r="R13" s="81">
        <f>Эсбыт!R12</f>
        <v>19237</v>
      </c>
      <c r="S13" s="50" t="e">
        <f>#REF!</f>
        <v>#REF!</v>
      </c>
      <c r="T13" s="81">
        <f>Эсбыт!T12</f>
        <v>15862</v>
      </c>
      <c r="U13" s="50"/>
      <c r="V13" s="57"/>
      <c r="W13" s="47"/>
      <c r="X13" s="63"/>
      <c r="Y13" s="43"/>
      <c r="Z13" s="34"/>
      <c r="AA13" s="43"/>
      <c r="AB13" s="34"/>
      <c r="AC13" s="31" t="e">
        <f t="shared" si="2"/>
        <v>#REF!</v>
      </c>
      <c r="AD13" s="30">
        <f t="shared" si="3"/>
        <v>180188</v>
      </c>
      <c r="AE13" s="31" t="e">
        <f t="shared" si="4"/>
        <v>#REF!</v>
      </c>
      <c r="AF13" s="13"/>
      <c r="AG13" s="13"/>
      <c r="AH13" s="13"/>
      <c r="AI13" s="13"/>
      <c r="AJ13" s="13"/>
      <c r="AK13" s="15"/>
      <c r="AL13" s="16"/>
    </row>
    <row r="14" spans="2:38" ht="12.75" customHeight="1">
      <c r="B14" s="160">
        <f t="shared" si="1"/>
        <v>8</v>
      </c>
      <c r="C14" s="41" t="s">
        <v>0</v>
      </c>
      <c r="D14" s="137">
        <v>6727.7</v>
      </c>
      <c r="E14" s="182" t="e">
        <f>#REF!</f>
        <v>#REF!</v>
      </c>
      <c r="F14" s="175">
        <f>Эсбыт!F13</f>
        <v>25514</v>
      </c>
      <c r="G14" s="182" t="e">
        <f>#REF!</f>
        <v>#REF!</v>
      </c>
      <c r="H14" s="175">
        <f>Эсбыт!H13</f>
        <v>20353</v>
      </c>
      <c r="I14" s="182" t="e">
        <f>#REF!</f>
        <v>#REF!</v>
      </c>
      <c r="J14" s="77">
        <f>Эсбыт!J13</f>
        <v>21590</v>
      </c>
      <c r="K14" s="50" t="e">
        <f>#REF!</f>
        <v>#REF!</v>
      </c>
      <c r="L14" s="82">
        <f>Эсбыт!L13</f>
        <v>19661</v>
      </c>
      <c r="M14" s="195" t="e">
        <f>#REF!</f>
        <v>#REF!</v>
      </c>
      <c r="N14" s="81">
        <f>Эсбыт!N13</f>
        <v>18530</v>
      </c>
      <c r="O14" s="50" t="e">
        <f>#REF!</f>
        <v>#REF!</v>
      </c>
      <c r="P14" s="84">
        <f>Эсбыт!P13</f>
        <v>18593</v>
      </c>
      <c r="Q14" s="195" t="e">
        <f>#REF!</f>
        <v>#REF!</v>
      </c>
      <c r="R14" s="81">
        <f>Эсбыт!R13</f>
        <v>17585</v>
      </c>
      <c r="S14" s="50" t="e">
        <f>#REF!</f>
        <v>#REF!</v>
      </c>
      <c r="T14" s="81">
        <f>Эсбыт!T13</f>
        <v>18079</v>
      </c>
      <c r="U14" s="50"/>
      <c r="V14" s="57"/>
      <c r="W14" s="47"/>
      <c r="X14" s="63"/>
      <c r="Y14" s="43"/>
      <c r="Z14" s="35"/>
      <c r="AA14" s="43"/>
      <c r="AB14" s="35"/>
      <c r="AC14" s="31" t="e">
        <f t="shared" si="2"/>
        <v>#REF!</v>
      </c>
      <c r="AD14" s="30">
        <f t="shared" si="3"/>
        <v>159905</v>
      </c>
      <c r="AE14" s="31" t="e">
        <f t="shared" si="4"/>
        <v>#REF!</v>
      </c>
      <c r="AF14" s="13"/>
      <c r="AG14" s="13"/>
      <c r="AH14" s="13"/>
      <c r="AI14" s="13"/>
      <c r="AJ14" s="14"/>
      <c r="AK14" s="15"/>
      <c r="AL14" s="13"/>
    </row>
    <row r="15" spans="2:38" ht="12.75" customHeight="1">
      <c r="B15" s="160">
        <f t="shared" si="1"/>
        <v>9</v>
      </c>
      <c r="C15" s="41" t="s">
        <v>76</v>
      </c>
      <c r="D15" s="137">
        <v>4726.8</v>
      </c>
      <c r="E15" s="182" t="e">
        <f>#REF!</f>
        <v>#REF!</v>
      </c>
      <c r="F15" s="175">
        <f>Эсбыт!F14</f>
        <v>14146</v>
      </c>
      <c r="G15" s="182" t="e">
        <f>#REF!</f>
        <v>#REF!</v>
      </c>
      <c r="H15" s="175">
        <f>Эсбыт!H14</f>
        <v>16616</v>
      </c>
      <c r="I15" s="182" t="e">
        <f>#REF!</f>
        <v>#REF!</v>
      </c>
      <c r="J15" s="77">
        <f>Эсбыт!J14</f>
        <v>18324</v>
      </c>
      <c r="K15" s="50" t="e">
        <f>#REF!</f>
        <v>#REF!</v>
      </c>
      <c r="L15" s="82">
        <f>Эсбыт!L14</f>
        <v>13611</v>
      </c>
      <c r="M15" s="195" t="e">
        <f>#REF!</f>
        <v>#REF!</v>
      </c>
      <c r="N15" s="81">
        <f>Эсбыт!N14</f>
        <v>12626</v>
      </c>
      <c r="O15" s="50" t="e">
        <f>#REF!</f>
        <v>#REF!</v>
      </c>
      <c r="P15" s="84">
        <f>Эсбыт!P14</f>
        <v>12273</v>
      </c>
      <c r="Q15" s="195" t="e">
        <f>#REF!</f>
        <v>#REF!</v>
      </c>
      <c r="R15" s="81">
        <f>Эсбыт!R14</f>
        <v>10968</v>
      </c>
      <c r="S15" s="50" t="e">
        <f>#REF!</f>
        <v>#REF!</v>
      </c>
      <c r="T15" s="81">
        <f>Эсбыт!T14</f>
        <v>11707</v>
      </c>
      <c r="U15" s="50"/>
      <c r="V15" s="57"/>
      <c r="W15" s="47"/>
      <c r="X15" s="63"/>
      <c r="Y15" s="43"/>
      <c r="Z15" s="35"/>
      <c r="AA15" s="43"/>
      <c r="AB15" s="35"/>
      <c r="AC15" s="31" t="e">
        <f t="shared" si="2"/>
        <v>#REF!</v>
      </c>
      <c r="AD15" s="30">
        <f t="shared" si="3"/>
        <v>110271</v>
      </c>
      <c r="AE15" s="31" t="e">
        <f t="shared" si="4"/>
        <v>#REF!</v>
      </c>
      <c r="AF15" s="13"/>
      <c r="AG15" s="13"/>
      <c r="AH15" s="13"/>
      <c r="AI15" s="13"/>
      <c r="AJ15" s="14"/>
      <c r="AK15" s="15"/>
      <c r="AL15" s="13"/>
    </row>
    <row r="16" spans="2:38" ht="12.75" customHeight="1">
      <c r="B16" s="160">
        <f t="shared" si="1"/>
        <v>10</v>
      </c>
      <c r="C16" s="41" t="s">
        <v>77</v>
      </c>
      <c r="D16" s="137">
        <v>4730.4</v>
      </c>
      <c r="E16" s="182" t="e">
        <f>#REF!</f>
        <v>#REF!</v>
      </c>
      <c r="F16" s="175">
        <f>Эсбыт!F15</f>
        <v>17009</v>
      </c>
      <c r="G16" s="182" t="e">
        <f>#REF!</f>
        <v>#REF!</v>
      </c>
      <c r="H16" s="175">
        <f>Эсбыт!H15</f>
        <v>13145</v>
      </c>
      <c r="I16" s="182" t="e">
        <f>#REF!</f>
        <v>#REF!</v>
      </c>
      <c r="J16" s="77">
        <f>Эсбыт!J15</f>
        <v>14252</v>
      </c>
      <c r="K16" s="50" t="e">
        <f>#REF!</f>
        <v>#REF!</v>
      </c>
      <c r="L16" s="82">
        <f>Эсбыт!L15</f>
        <v>13214</v>
      </c>
      <c r="M16" s="195" t="e">
        <f>#REF!</f>
        <v>#REF!</v>
      </c>
      <c r="N16" s="81">
        <f>Эсбыт!N15</f>
        <v>12498</v>
      </c>
      <c r="O16" s="50" t="e">
        <f>#REF!</f>
        <v>#REF!</v>
      </c>
      <c r="P16" s="84">
        <f>Эсбыт!P15</f>
        <v>12306</v>
      </c>
      <c r="Q16" s="195" t="e">
        <f>#REF!</f>
        <v>#REF!</v>
      </c>
      <c r="R16" s="81">
        <f>Эсбыт!R15</f>
        <v>11318</v>
      </c>
      <c r="S16" s="50" t="e">
        <f>#REF!</f>
        <v>#REF!</v>
      </c>
      <c r="T16" s="81">
        <f>Эсбыт!T15</f>
        <v>12692</v>
      </c>
      <c r="U16" s="50"/>
      <c r="V16" s="57"/>
      <c r="W16" s="47"/>
      <c r="X16" s="63"/>
      <c r="Y16" s="43"/>
      <c r="Z16" s="35"/>
      <c r="AA16" s="43"/>
      <c r="AB16" s="35"/>
      <c r="AC16" s="31" t="e">
        <f t="shared" si="2"/>
        <v>#REF!</v>
      </c>
      <c r="AD16" s="30">
        <f t="shared" si="3"/>
        <v>106434</v>
      </c>
      <c r="AE16" s="31" t="e">
        <f t="shared" si="4"/>
        <v>#REF!</v>
      </c>
      <c r="AF16" s="13"/>
      <c r="AG16" s="13"/>
      <c r="AH16" s="13"/>
      <c r="AI16" s="13"/>
      <c r="AJ16" s="14"/>
      <c r="AK16" s="15"/>
      <c r="AL16" s="13"/>
    </row>
    <row r="17" spans="2:38" ht="12.75" customHeight="1">
      <c r="B17" s="160">
        <f t="shared" si="1"/>
        <v>11</v>
      </c>
      <c r="C17" s="41" t="s">
        <v>78</v>
      </c>
      <c r="D17" s="137">
        <v>4727.7</v>
      </c>
      <c r="E17" s="182" t="e">
        <f>#REF!</f>
        <v>#REF!</v>
      </c>
      <c r="F17" s="175">
        <f>Эсбыт!F16</f>
        <v>14897</v>
      </c>
      <c r="G17" s="182" t="e">
        <f>#REF!</f>
        <v>#REF!</v>
      </c>
      <c r="H17" s="175">
        <f>Эсбыт!H16</f>
        <v>15239</v>
      </c>
      <c r="I17" s="182" t="e">
        <f>#REF!</f>
        <v>#REF!</v>
      </c>
      <c r="J17" s="77">
        <f>Эсбыт!J16</f>
        <v>13232</v>
      </c>
      <c r="K17" s="50" t="e">
        <f>#REF!</f>
        <v>#REF!</v>
      </c>
      <c r="L17" s="82">
        <f>Эсбыт!L16</f>
        <v>13949</v>
      </c>
      <c r="M17" s="195" t="e">
        <f>#REF!</f>
        <v>#REF!</v>
      </c>
      <c r="N17" s="81">
        <f>Эсбыт!N16</f>
        <v>12514</v>
      </c>
      <c r="O17" s="50" t="e">
        <f>#REF!</f>
        <v>#REF!</v>
      </c>
      <c r="P17" s="84">
        <f>Эсбыт!P16</f>
        <v>12104</v>
      </c>
      <c r="Q17" s="195" t="e">
        <f>#REF!</f>
        <v>#REF!</v>
      </c>
      <c r="R17" s="81">
        <f>Эсбыт!R16</f>
        <v>11297</v>
      </c>
      <c r="S17" s="50" t="e">
        <f>#REF!</f>
        <v>#REF!</v>
      </c>
      <c r="T17" s="81">
        <f>Эсбыт!T16</f>
        <v>12054</v>
      </c>
      <c r="U17" s="50"/>
      <c r="V17" s="57"/>
      <c r="W17" s="47"/>
      <c r="X17" s="63"/>
      <c r="Y17" s="43"/>
      <c r="Z17" s="35"/>
      <c r="AA17" s="43"/>
      <c r="AB17" s="35"/>
      <c r="AC17" s="31" t="e">
        <f t="shared" si="2"/>
        <v>#REF!</v>
      </c>
      <c r="AD17" s="30">
        <f t="shared" si="3"/>
        <v>105286</v>
      </c>
      <c r="AE17" s="31" t="e">
        <f t="shared" si="4"/>
        <v>#REF!</v>
      </c>
      <c r="AF17" s="13"/>
      <c r="AG17" s="13"/>
      <c r="AH17" s="13"/>
      <c r="AI17" s="13"/>
      <c r="AJ17" s="14"/>
      <c r="AK17" s="15"/>
      <c r="AL17" s="13"/>
    </row>
    <row r="18" spans="2:38" ht="12.75" customHeight="1">
      <c r="B18" s="160">
        <f t="shared" si="1"/>
        <v>12</v>
      </c>
      <c r="C18" s="41" t="s">
        <v>73</v>
      </c>
      <c r="D18" s="137">
        <v>10656</v>
      </c>
      <c r="E18" s="182" t="e">
        <f>#REF!</f>
        <v>#REF!</v>
      </c>
      <c r="F18" s="175">
        <f>Эсбыт!F17</f>
        <v>34755</v>
      </c>
      <c r="G18" s="182" t="e">
        <f>#REF!</f>
        <v>#REF!</v>
      </c>
      <c r="H18" s="175">
        <f>Эсбыт!H17</f>
        <v>30408</v>
      </c>
      <c r="I18" s="182" t="e">
        <f>#REF!</f>
        <v>#REF!</v>
      </c>
      <c r="J18" s="77">
        <f>Эсбыт!J17</f>
        <v>33904</v>
      </c>
      <c r="K18" s="50" t="e">
        <f>#REF!</f>
        <v>#REF!</v>
      </c>
      <c r="L18" s="82">
        <f>Эсбыт!L17</f>
        <v>29023</v>
      </c>
      <c r="M18" s="195" t="e">
        <f>#REF!</f>
        <v>#REF!</v>
      </c>
      <c r="N18" s="81">
        <f>Эсбыт!N17</f>
        <v>27435</v>
      </c>
      <c r="O18" s="50" t="e">
        <f>#REF!</f>
        <v>#REF!</v>
      </c>
      <c r="P18" s="84">
        <f>Эсбыт!P17</f>
        <v>26627</v>
      </c>
      <c r="Q18" s="195" t="e">
        <f>#REF!</f>
        <v>#REF!</v>
      </c>
      <c r="R18" s="81">
        <f>Эсбыт!R17</f>
        <v>25956</v>
      </c>
      <c r="S18" s="50" t="e">
        <f>#REF!</f>
        <v>#REF!</v>
      </c>
      <c r="T18" s="81">
        <f>Эсбыт!T17</f>
        <v>27033</v>
      </c>
      <c r="U18" s="50"/>
      <c r="V18" s="57"/>
      <c r="W18" s="47"/>
      <c r="X18" s="63"/>
      <c r="Y18" s="43"/>
      <c r="Z18" s="35"/>
      <c r="AA18" s="43"/>
      <c r="AB18" s="35"/>
      <c r="AC18" s="31" t="e">
        <f t="shared" si="2"/>
        <v>#REF!</v>
      </c>
      <c r="AD18" s="30">
        <f t="shared" si="3"/>
        <v>235141</v>
      </c>
      <c r="AE18" s="31" t="e">
        <f t="shared" si="4"/>
        <v>#REF!</v>
      </c>
      <c r="AF18" s="13"/>
      <c r="AG18" s="13"/>
      <c r="AH18" s="13"/>
      <c r="AI18" s="13"/>
      <c r="AJ18" s="14"/>
      <c r="AK18" s="15"/>
      <c r="AL18" s="13"/>
    </row>
    <row r="19" spans="2:38" ht="12.75" customHeight="1">
      <c r="B19" s="160">
        <f t="shared" si="1"/>
        <v>13</v>
      </c>
      <c r="C19" s="41" t="s">
        <v>59</v>
      </c>
      <c r="D19" s="137">
        <v>3545.7</v>
      </c>
      <c r="E19" s="182" t="e">
        <f>#REF!</f>
        <v>#REF!</v>
      </c>
      <c r="F19" s="175">
        <f>Эсбыт!F18</f>
        <v>11469</v>
      </c>
      <c r="G19" s="182" t="e">
        <f>#REF!</f>
        <v>#REF!</v>
      </c>
      <c r="H19" s="175">
        <f>Эсбыт!H18</f>
        <v>12759</v>
      </c>
      <c r="I19" s="182" t="e">
        <f>#REF!</f>
        <v>#REF!</v>
      </c>
      <c r="J19" s="77">
        <f>Эсбыт!J18</f>
        <v>12025</v>
      </c>
      <c r="K19" s="50" t="e">
        <f>#REF!</f>
        <v>#REF!</v>
      </c>
      <c r="L19" s="82">
        <f>Эсбыт!L18</f>
        <v>10231</v>
      </c>
      <c r="M19" s="195" t="e">
        <f>#REF!</f>
        <v>#REF!</v>
      </c>
      <c r="N19" s="81">
        <f>Эсбыт!N18</f>
        <v>9887</v>
      </c>
      <c r="O19" s="50" t="e">
        <f>#REF!</f>
        <v>#REF!</v>
      </c>
      <c r="P19" s="84">
        <f>Эсбыт!P18</f>
        <v>9683</v>
      </c>
      <c r="Q19" s="195" t="e">
        <f>#REF!</f>
        <v>#REF!</v>
      </c>
      <c r="R19" s="81">
        <f>Эсбыт!R18</f>
        <v>9371</v>
      </c>
      <c r="S19" s="50" t="e">
        <f>#REF!</f>
        <v>#REF!</v>
      </c>
      <c r="T19" s="81">
        <f>Эсбыт!T18</f>
        <v>9999</v>
      </c>
      <c r="U19" s="43"/>
      <c r="V19" s="56"/>
      <c r="W19" s="45"/>
      <c r="X19" s="63"/>
      <c r="Y19" s="43"/>
      <c r="Z19" s="34"/>
      <c r="AA19" s="43"/>
      <c r="AB19" s="34"/>
      <c r="AC19" s="31" t="e">
        <f t="shared" si="2"/>
        <v>#REF!</v>
      </c>
      <c r="AD19" s="30">
        <f t="shared" si="3"/>
        <v>85424</v>
      </c>
      <c r="AE19" s="31" t="e">
        <f t="shared" si="4"/>
        <v>#REF!</v>
      </c>
      <c r="AF19" s="13"/>
      <c r="AG19" s="13"/>
      <c r="AH19" s="13"/>
      <c r="AI19" s="13"/>
      <c r="AJ19" s="13"/>
      <c r="AK19" s="15"/>
      <c r="AL19" s="16"/>
    </row>
    <row r="20" spans="2:38" ht="12.75" customHeight="1">
      <c r="B20" s="160">
        <f t="shared" si="1"/>
        <v>14</v>
      </c>
      <c r="C20" s="41" t="s">
        <v>60</v>
      </c>
      <c r="D20" s="137">
        <v>3547.1</v>
      </c>
      <c r="E20" s="182" t="e">
        <f>#REF!</f>
        <v>#REF!</v>
      </c>
      <c r="F20" s="175">
        <f>Эсбыт!F19</f>
        <v>9023</v>
      </c>
      <c r="G20" s="182" t="e">
        <f>#REF!</f>
        <v>#REF!</v>
      </c>
      <c r="H20" s="175">
        <f>Эсбыт!H19</f>
        <v>10422</v>
      </c>
      <c r="I20" s="182" t="e">
        <f>#REF!</f>
        <v>#REF!</v>
      </c>
      <c r="J20" s="77">
        <f>Эсбыт!J19</f>
        <v>10424</v>
      </c>
      <c r="K20" s="50" t="e">
        <f>#REF!</f>
        <v>#REF!</v>
      </c>
      <c r="L20" s="82">
        <f>Эсбыт!L19</f>
        <v>8596</v>
      </c>
      <c r="M20" s="195" t="e">
        <f>#REF!</f>
        <v>#REF!</v>
      </c>
      <c r="N20" s="81">
        <f>Эсбыт!N19</f>
        <v>7880</v>
      </c>
      <c r="O20" s="50" t="e">
        <f>#REF!</f>
        <v>#REF!</v>
      </c>
      <c r="P20" s="84">
        <f>Эсбыт!P19</f>
        <v>7554</v>
      </c>
      <c r="Q20" s="195" t="e">
        <f>#REF!</f>
        <v>#REF!</v>
      </c>
      <c r="R20" s="81">
        <f>Эсбыт!R19</f>
        <v>7860</v>
      </c>
      <c r="S20" s="50" t="e">
        <f>#REF!</f>
        <v>#REF!</v>
      </c>
      <c r="T20" s="81">
        <f>Эсбыт!T19</f>
        <v>7900</v>
      </c>
      <c r="U20" s="43"/>
      <c r="V20" s="56"/>
      <c r="W20" s="45"/>
      <c r="X20" s="63"/>
      <c r="Y20" s="43"/>
      <c r="Z20" s="34"/>
      <c r="AA20" s="43"/>
      <c r="AB20" s="34"/>
      <c r="AC20" s="31" t="e">
        <f t="shared" si="2"/>
        <v>#REF!</v>
      </c>
      <c r="AD20" s="30">
        <f t="shared" si="3"/>
        <v>69659</v>
      </c>
      <c r="AE20" s="31" t="e">
        <f t="shared" si="4"/>
        <v>#REF!</v>
      </c>
      <c r="AF20" s="13"/>
      <c r="AG20" s="13"/>
      <c r="AH20" s="13"/>
      <c r="AI20" s="13"/>
      <c r="AJ20" s="13"/>
      <c r="AK20" s="15"/>
      <c r="AL20" s="16"/>
    </row>
    <row r="21" spans="2:38" ht="12.75" customHeight="1">
      <c r="B21" s="160">
        <f t="shared" si="1"/>
        <v>15</v>
      </c>
      <c r="C21" s="165" t="s">
        <v>64</v>
      </c>
      <c r="D21" s="137">
        <v>3524.6</v>
      </c>
      <c r="E21" s="183" t="e">
        <f>#REF!</f>
        <v>#REF!</v>
      </c>
      <c r="F21" s="176">
        <f>Эсбыт!F20</f>
        <v>9892</v>
      </c>
      <c r="G21" s="183" t="e">
        <f>#REF!</f>
        <v>#REF!</v>
      </c>
      <c r="H21" s="176">
        <f>Эсбыт!H20</f>
        <v>11500</v>
      </c>
      <c r="I21" s="183" t="e">
        <f>#REF!</f>
        <v>#REF!</v>
      </c>
      <c r="J21" s="107">
        <f>Эсбыт!J20</f>
        <v>10111</v>
      </c>
      <c r="K21" s="118" t="e">
        <f>#REF!</f>
        <v>#REF!</v>
      </c>
      <c r="L21" s="108">
        <f>Эсбыт!L20</f>
        <v>9133</v>
      </c>
      <c r="M21" s="118" t="e">
        <f>#REF!</f>
        <v>#REF!</v>
      </c>
      <c r="N21" s="110">
        <f>Эсбыт!N20</f>
        <v>8438</v>
      </c>
      <c r="O21" s="118" t="e">
        <f>#REF!</f>
        <v>#REF!</v>
      </c>
      <c r="P21" s="109">
        <f>Эсбыт!P20</f>
        <v>8496</v>
      </c>
      <c r="Q21" s="118" t="e">
        <f>#REF!</f>
        <v>#REF!</v>
      </c>
      <c r="R21" s="110">
        <f>Эсбыт!R20</f>
        <v>8106</v>
      </c>
      <c r="S21" s="118" t="e">
        <f>#REF!</f>
        <v>#REF!</v>
      </c>
      <c r="T21" s="110">
        <f>Эсбыт!T20</f>
        <v>8658</v>
      </c>
      <c r="U21" s="112"/>
      <c r="V21" s="113"/>
      <c r="W21" s="114"/>
      <c r="X21" s="111"/>
      <c r="Y21" s="112"/>
      <c r="Z21" s="115"/>
      <c r="AA21" s="112"/>
      <c r="AB21" s="115"/>
      <c r="AC21" s="116" t="e">
        <f t="shared" si="2"/>
        <v>#REF!</v>
      </c>
      <c r="AD21" s="117">
        <f t="shared" si="3"/>
        <v>74334</v>
      </c>
      <c r="AE21" s="116" t="e">
        <f t="shared" si="4"/>
        <v>#REF!</v>
      </c>
      <c r="AF21" s="13"/>
      <c r="AG21" s="13"/>
      <c r="AH21" s="13"/>
      <c r="AI21" s="13"/>
      <c r="AJ21" s="13"/>
      <c r="AK21" s="15"/>
      <c r="AL21" s="16"/>
    </row>
    <row r="22" spans="2:38" ht="12.75" customHeight="1">
      <c r="B22" s="160">
        <f t="shared" si="1"/>
        <v>16</v>
      </c>
      <c r="C22" s="41" t="s">
        <v>75</v>
      </c>
      <c r="D22" s="137">
        <v>16614.4</v>
      </c>
      <c r="E22" s="182" t="e">
        <f>#REF!</f>
        <v>#REF!</v>
      </c>
      <c r="F22" s="175">
        <f>Эсбыт!F21</f>
        <v>50402</v>
      </c>
      <c r="G22" s="182" t="e">
        <f>#REF!</f>
        <v>#REF!</v>
      </c>
      <c r="H22" s="175">
        <f>Эсбыт!H21</f>
        <v>53024</v>
      </c>
      <c r="I22" s="182" t="e">
        <f>#REF!</f>
        <v>#REF!</v>
      </c>
      <c r="J22" s="77">
        <f>Эсбыт!J21</f>
        <v>55525</v>
      </c>
      <c r="K22" s="50" t="e">
        <f>#REF!</f>
        <v>#REF!</v>
      </c>
      <c r="L22" s="82">
        <f>Эсбыт!L21</f>
        <v>46464</v>
      </c>
      <c r="M22" s="195" t="e">
        <f>#REF!</f>
        <v>#REF!</v>
      </c>
      <c r="N22" s="81">
        <f>Эсбыт!N21</f>
        <v>42043</v>
      </c>
      <c r="O22" s="50" t="e">
        <f>#REF!</f>
        <v>#REF!</v>
      </c>
      <c r="P22" s="84">
        <f>Эсбыт!P21</f>
        <v>42040</v>
      </c>
      <c r="Q22" s="195" t="e">
        <f>#REF!</f>
        <v>#REF!</v>
      </c>
      <c r="R22" s="81">
        <f>Эсбыт!R21</f>
        <v>40207</v>
      </c>
      <c r="S22" s="50" t="e">
        <f>#REF!</f>
        <v>#REF!</v>
      </c>
      <c r="T22" s="81">
        <f>Эсбыт!T21</f>
        <v>40954</v>
      </c>
      <c r="U22" s="43"/>
      <c r="V22" s="56"/>
      <c r="W22" s="47"/>
      <c r="X22" s="62"/>
      <c r="Y22" s="43"/>
      <c r="Z22" s="34"/>
      <c r="AA22" s="43"/>
      <c r="AB22" s="34"/>
      <c r="AC22" s="31" t="e">
        <f t="shared" si="2"/>
        <v>#REF!</v>
      </c>
      <c r="AD22" s="30">
        <f t="shared" si="3"/>
        <v>370659</v>
      </c>
      <c r="AE22" s="31" t="e">
        <f t="shared" si="4"/>
        <v>#REF!</v>
      </c>
      <c r="AF22" s="13"/>
      <c r="AG22" s="13"/>
      <c r="AH22" s="13"/>
      <c r="AI22" s="13"/>
      <c r="AJ22" s="13"/>
      <c r="AK22" s="15"/>
      <c r="AL22" s="16"/>
    </row>
    <row r="23" spans="2:38" ht="12.75" customHeight="1">
      <c r="B23" s="160">
        <f t="shared" si="1"/>
        <v>17</v>
      </c>
      <c r="C23" s="41" t="s">
        <v>65</v>
      </c>
      <c r="D23" s="137">
        <v>14948.6</v>
      </c>
      <c r="E23" s="182" t="e">
        <f>#REF!</f>
        <v>#REF!</v>
      </c>
      <c r="F23" s="175">
        <f>Эсбыт!F22</f>
        <v>44150</v>
      </c>
      <c r="G23" s="182" t="e">
        <f>#REF!</f>
        <v>#REF!</v>
      </c>
      <c r="H23" s="175">
        <f>Эсбыт!H22</f>
        <v>44509</v>
      </c>
      <c r="I23" s="182" t="e">
        <f>#REF!</f>
        <v>#REF!</v>
      </c>
      <c r="J23" s="77">
        <f>Эсбыт!J22</f>
        <v>43046</v>
      </c>
      <c r="K23" s="50" t="e">
        <f>#REF!</f>
        <v>#REF!</v>
      </c>
      <c r="L23" s="82">
        <f>Эсбыт!L22</f>
        <v>37049</v>
      </c>
      <c r="M23" s="195" t="e">
        <f>#REF!</f>
        <v>#REF!</v>
      </c>
      <c r="N23" s="81">
        <f>Эсбыт!N22</f>
        <v>34490</v>
      </c>
      <c r="O23" s="50" t="e">
        <f>#REF!</f>
        <v>#REF!</v>
      </c>
      <c r="P23" s="84">
        <f>Эсбыт!P22</f>
        <v>34276</v>
      </c>
      <c r="Q23" s="195" t="e">
        <f>#REF!</f>
        <v>#REF!</v>
      </c>
      <c r="R23" s="81">
        <f>Эсбыт!R22</f>
        <v>31496</v>
      </c>
      <c r="S23" s="50" t="e">
        <f>#REF!</f>
        <v>#REF!</v>
      </c>
      <c r="T23" s="81">
        <f>Эсбыт!T22</f>
        <v>32926</v>
      </c>
      <c r="U23" s="50"/>
      <c r="V23" s="59"/>
      <c r="W23" s="47"/>
      <c r="X23" s="62"/>
      <c r="Y23" s="43"/>
      <c r="Z23" s="34"/>
      <c r="AA23" s="43"/>
      <c r="AB23" s="34"/>
      <c r="AC23" s="31" t="e">
        <f t="shared" si="2"/>
        <v>#REF!</v>
      </c>
      <c r="AD23" s="30">
        <f t="shared" si="3"/>
        <v>301942</v>
      </c>
      <c r="AE23" s="31" t="e">
        <f t="shared" si="4"/>
        <v>#REF!</v>
      </c>
      <c r="AF23" s="13"/>
      <c r="AG23" s="13"/>
      <c r="AH23" s="13"/>
      <c r="AI23" s="13"/>
      <c r="AJ23" s="13"/>
      <c r="AK23" s="15"/>
      <c r="AL23" s="13"/>
    </row>
    <row r="24" spans="2:38" ht="12.75" customHeight="1">
      <c r="B24" s="160">
        <f t="shared" si="1"/>
        <v>18</v>
      </c>
      <c r="C24" s="68" t="s">
        <v>89</v>
      </c>
      <c r="D24" s="135">
        <v>8832.7</v>
      </c>
      <c r="E24" s="182"/>
      <c r="F24" s="175"/>
      <c r="G24" s="182"/>
      <c r="H24" s="175"/>
      <c r="I24" s="182" t="e">
        <f>#REF!</f>
        <v>#REF!</v>
      </c>
      <c r="J24" s="77"/>
      <c r="K24" s="50" t="e">
        <f>#REF!</f>
        <v>#REF!</v>
      </c>
      <c r="L24" s="82">
        <f>Эсбыт!L23</f>
        <v>9468</v>
      </c>
      <c r="M24" s="195" t="e">
        <f>#REF!</f>
        <v>#REF!</v>
      </c>
      <c r="N24" s="81">
        <f>Эсбыт!N23</f>
        <v>9459</v>
      </c>
      <c r="O24" s="50" t="e">
        <f>#REF!</f>
        <v>#REF!</v>
      </c>
      <c r="P24" s="84">
        <f>Эсбыт!P23</f>
        <v>10345</v>
      </c>
      <c r="Q24" s="195" t="e">
        <f>#REF!</f>
        <v>#REF!</v>
      </c>
      <c r="R24" s="81">
        <f>Эсбыт!R23</f>
        <v>10467</v>
      </c>
      <c r="S24" s="50" t="e">
        <f>#REF!</f>
        <v>#REF!</v>
      </c>
      <c r="T24" s="81">
        <f>Эсбыт!T23</f>
        <v>29352</v>
      </c>
      <c r="U24" s="50"/>
      <c r="V24" s="59"/>
      <c r="W24" s="47"/>
      <c r="X24" s="62"/>
      <c r="Y24" s="43"/>
      <c r="Z24" s="34"/>
      <c r="AA24" s="43"/>
      <c r="AB24" s="34"/>
      <c r="AC24" s="31" t="e">
        <f t="shared" si="2"/>
        <v>#REF!</v>
      </c>
      <c r="AD24" s="30">
        <f t="shared" si="3"/>
        <v>69091</v>
      </c>
      <c r="AE24" s="31" t="e">
        <f t="shared" si="4"/>
        <v>#REF!</v>
      </c>
      <c r="AF24" s="13"/>
      <c r="AG24" s="13"/>
      <c r="AH24" s="13"/>
      <c r="AI24" s="13"/>
      <c r="AJ24" s="13"/>
      <c r="AK24" s="15"/>
      <c r="AL24" s="13"/>
    </row>
    <row r="25" spans="2:38" ht="12.75" customHeight="1">
      <c r="B25" s="160">
        <f t="shared" si="1"/>
        <v>19</v>
      </c>
      <c r="C25" s="41" t="s">
        <v>57</v>
      </c>
      <c r="D25" s="137">
        <v>19523.1</v>
      </c>
      <c r="E25" s="182" t="e">
        <f>#REF!</f>
        <v>#REF!</v>
      </c>
      <c r="F25" s="175">
        <f>Эсбыт!F24</f>
        <v>62545</v>
      </c>
      <c r="G25" s="182" t="e">
        <f>#REF!</f>
        <v>#REF!</v>
      </c>
      <c r="H25" s="175">
        <f>Эсбыт!H24</f>
        <v>63206</v>
      </c>
      <c r="I25" s="182" t="e">
        <f>#REF!</f>
        <v>#REF!</v>
      </c>
      <c r="J25" s="77">
        <f>Эсбыт!J24</f>
        <v>70223</v>
      </c>
      <c r="K25" s="50" t="e">
        <f>#REF!</f>
        <v>#REF!</v>
      </c>
      <c r="L25" s="82">
        <f>Эсбыт!L24</f>
        <v>56205</v>
      </c>
      <c r="M25" s="195" t="e">
        <f>#REF!</f>
        <v>#REF!</v>
      </c>
      <c r="N25" s="81">
        <f>Эсбыт!N24</f>
        <v>53182</v>
      </c>
      <c r="O25" s="50" t="e">
        <f>#REF!</f>
        <v>#REF!</v>
      </c>
      <c r="P25" s="84">
        <f>Эсбыт!P24</f>
        <v>51797</v>
      </c>
      <c r="Q25" s="195" t="e">
        <f>#REF!</f>
        <v>#REF!</v>
      </c>
      <c r="R25" s="81">
        <f>Эсбыт!R24</f>
        <v>48924</v>
      </c>
      <c r="S25" s="50" t="e">
        <f>#REF!</f>
        <v>#REF!</v>
      </c>
      <c r="T25" s="81">
        <f>Эсбыт!T24</f>
        <v>49149</v>
      </c>
      <c r="U25" s="50"/>
      <c r="V25" s="59"/>
      <c r="W25" s="47"/>
      <c r="X25" s="62"/>
      <c r="Y25" s="43"/>
      <c r="Z25" s="34"/>
      <c r="AA25" s="43"/>
      <c r="AB25" s="34"/>
      <c r="AC25" s="31" t="e">
        <f t="shared" si="2"/>
        <v>#REF!</v>
      </c>
      <c r="AD25" s="30">
        <f t="shared" si="3"/>
        <v>455231</v>
      </c>
      <c r="AE25" s="31" t="e">
        <f t="shared" si="4"/>
        <v>#REF!</v>
      </c>
      <c r="AF25" s="13"/>
      <c r="AG25" s="13"/>
      <c r="AH25" s="13"/>
      <c r="AI25" s="13"/>
      <c r="AJ25" s="13"/>
      <c r="AK25" s="15"/>
      <c r="AL25" s="13"/>
    </row>
    <row r="26" spans="2:42" s="22" customFormat="1" ht="12.75" customHeight="1">
      <c r="B26" s="160">
        <f t="shared" si="1"/>
        <v>20</v>
      </c>
      <c r="C26" s="166" t="s">
        <v>63</v>
      </c>
      <c r="D26" s="137">
        <v>18481.1</v>
      </c>
      <c r="E26" s="184" t="e">
        <f>#REF!</f>
        <v>#REF!</v>
      </c>
      <c r="F26" s="177">
        <f>Эсбыт!F25</f>
        <v>54124</v>
      </c>
      <c r="G26" s="184" t="e">
        <f>#REF!</f>
        <v>#REF!</v>
      </c>
      <c r="H26" s="177">
        <f>Эсбыт!H25</f>
        <v>42644</v>
      </c>
      <c r="I26" s="184" t="e">
        <f>#REF!</f>
        <v>#REF!</v>
      </c>
      <c r="J26" s="83">
        <f>Эсбыт!J25</f>
        <v>44510</v>
      </c>
      <c r="K26" s="51" t="e">
        <f>#REF!</f>
        <v>#REF!</v>
      </c>
      <c r="L26" s="103">
        <f>Эсбыт!L25</f>
        <v>43118</v>
      </c>
      <c r="M26" s="51" t="e">
        <f>#REF!</f>
        <v>#REF!</v>
      </c>
      <c r="N26" s="130">
        <f>Эсбыт!N25</f>
        <v>40066</v>
      </c>
      <c r="O26" s="51" t="e">
        <f>#REF!</f>
        <v>#REF!</v>
      </c>
      <c r="P26" s="104">
        <f>Эсбыт!P25</f>
        <v>38701</v>
      </c>
      <c r="Q26" s="51" t="e">
        <f>#REF!</f>
        <v>#REF!</v>
      </c>
      <c r="R26" s="130">
        <f>Эсбыт!R25</f>
        <v>36258</v>
      </c>
      <c r="S26" s="51" t="e">
        <f>#REF!</f>
        <v>#REF!</v>
      </c>
      <c r="T26" s="130">
        <f>Эсбыт!T25</f>
        <v>33776</v>
      </c>
      <c r="U26" s="51"/>
      <c r="V26" s="59"/>
      <c r="W26" s="47"/>
      <c r="X26" s="64"/>
      <c r="Y26" s="53"/>
      <c r="Z26" s="36"/>
      <c r="AA26" s="53"/>
      <c r="AB26" s="36"/>
      <c r="AC26" s="105" t="e">
        <f t="shared" si="2"/>
        <v>#REF!</v>
      </c>
      <c r="AD26" s="106">
        <f t="shared" si="3"/>
        <v>333197</v>
      </c>
      <c r="AE26" s="105" t="e">
        <f t="shared" si="4"/>
        <v>#REF!</v>
      </c>
      <c r="AF26" s="20"/>
      <c r="AG26" s="20"/>
      <c r="AH26" s="20"/>
      <c r="AI26" s="20"/>
      <c r="AJ26" s="20"/>
      <c r="AK26" s="21"/>
      <c r="AL26" s="20"/>
      <c r="AP26" s="23"/>
    </row>
    <row r="27" spans="2:42" s="22" customFormat="1" ht="12.75" customHeight="1">
      <c r="B27" s="160">
        <f t="shared" si="1"/>
        <v>21</v>
      </c>
      <c r="C27" s="41" t="s">
        <v>55</v>
      </c>
      <c r="D27" s="137">
        <v>18464.4</v>
      </c>
      <c r="E27" s="182" t="e">
        <f>#REF!</f>
        <v>#REF!</v>
      </c>
      <c r="F27" s="175">
        <f>Эсбыт!F26</f>
        <v>54238</v>
      </c>
      <c r="G27" s="182" t="e">
        <f>#REF!</f>
        <v>#REF!</v>
      </c>
      <c r="H27" s="175">
        <f>Эсбыт!H26</f>
        <v>52749</v>
      </c>
      <c r="I27" s="182" t="e">
        <f>#REF!</f>
        <v>#REF!</v>
      </c>
      <c r="J27" s="77">
        <f>Эсбыт!J26</f>
        <v>49246</v>
      </c>
      <c r="K27" s="50" t="e">
        <f>#REF!</f>
        <v>#REF!</v>
      </c>
      <c r="L27" s="82">
        <f>Эсбыт!L26</f>
        <v>47210</v>
      </c>
      <c r="M27" s="195" t="e">
        <f>#REF!</f>
        <v>#REF!</v>
      </c>
      <c r="N27" s="81">
        <f>Эсбыт!N26</f>
        <v>44184</v>
      </c>
      <c r="O27" s="50" t="e">
        <f>#REF!</f>
        <v>#REF!</v>
      </c>
      <c r="P27" s="84">
        <f>Эсбыт!P26</f>
        <v>43060</v>
      </c>
      <c r="Q27" s="195" t="e">
        <f>#REF!</f>
        <v>#REF!</v>
      </c>
      <c r="R27" s="81">
        <f>Эсбыт!R26</f>
        <v>40212</v>
      </c>
      <c r="S27" s="50" t="e">
        <f>#REF!</f>
        <v>#REF!</v>
      </c>
      <c r="T27" s="81">
        <f>Эсбыт!T26</f>
        <v>42539</v>
      </c>
      <c r="U27" s="50"/>
      <c r="V27" s="59"/>
      <c r="W27" s="47"/>
      <c r="X27" s="64"/>
      <c r="Y27" s="53"/>
      <c r="Z27" s="36"/>
      <c r="AA27" s="53"/>
      <c r="AB27" s="36"/>
      <c r="AC27" s="31" t="e">
        <f t="shared" si="2"/>
        <v>#REF!</v>
      </c>
      <c r="AD27" s="30">
        <f t="shared" si="3"/>
        <v>373438</v>
      </c>
      <c r="AE27" s="31" t="e">
        <f t="shared" si="4"/>
        <v>#REF!</v>
      </c>
      <c r="AF27" s="20"/>
      <c r="AG27" s="20"/>
      <c r="AH27" s="20"/>
      <c r="AI27" s="20"/>
      <c r="AJ27" s="20"/>
      <c r="AK27" s="21"/>
      <c r="AL27" s="20"/>
      <c r="AP27" s="23"/>
    </row>
    <row r="28" spans="2:38" ht="12.75" customHeight="1">
      <c r="B28" s="160">
        <f t="shared" si="1"/>
        <v>22</v>
      </c>
      <c r="C28" s="41" t="s">
        <v>52</v>
      </c>
      <c r="D28" s="137">
        <v>30266.3</v>
      </c>
      <c r="E28" s="182" t="e">
        <f>#REF!</f>
        <v>#REF!</v>
      </c>
      <c r="F28" s="175">
        <f>Эсбыт!F27</f>
        <v>91980</v>
      </c>
      <c r="G28" s="182" t="e">
        <f>#REF!</f>
        <v>#REF!</v>
      </c>
      <c r="H28" s="175">
        <f>Эсбыт!H27</f>
        <v>79454</v>
      </c>
      <c r="I28" s="182" t="e">
        <f>#REF!</f>
        <v>#REF!</v>
      </c>
      <c r="J28" s="77">
        <f>Эсбыт!J27</f>
        <v>83823</v>
      </c>
      <c r="K28" s="50" t="e">
        <f>#REF!</f>
        <v>#REF!</v>
      </c>
      <c r="L28" s="82">
        <f>Эсбыт!L27</f>
        <v>79223</v>
      </c>
      <c r="M28" s="195" t="e">
        <f>#REF!</f>
        <v>#REF!</v>
      </c>
      <c r="N28" s="81">
        <f>Эсбыт!N27</f>
        <v>75956</v>
      </c>
      <c r="O28" s="50" t="e">
        <f>#REF!</f>
        <v>#REF!</v>
      </c>
      <c r="P28" s="84">
        <f>Эсбыт!P27</f>
        <v>72195</v>
      </c>
      <c r="Q28" s="195" t="e">
        <f>#REF!</f>
        <v>#REF!</v>
      </c>
      <c r="R28" s="81">
        <f>Эсбыт!R27</f>
        <v>68798</v>
      </c>
      <c r="S28" s="50" t="e">
        <f>#REF!</f>
        <v>#REF!</v>
      </c>
      <c r="T28" s="81">
        <f>Эсбыт!T27</f>
        <v>72531</v>
      </c>
      <c r="U28" s="50"/>
      <c r="V28" s="56"/>
      <c r="W28" s="47"/>
      <c r="X28" s="62"/>
      <c r="Y28" s="43"/>
      <c r="Z28" s="36"/>
      <c r="AA28" s="43"/>
      <c r="AB28" s="36"/>
      <c r="AC28" s="31" t="e">
        <f t="shared" si="2"/>
        <v>#REF!</v>
      </c>
      <c r="AD28" s="30">
        <f t="shared" si="3"/>
        <v>623960</v>
      </c>
      <c r="AE28" s="31" t="e">
        <f t="shared" si="4"/>
        <v>#REF!</v>
      </c>
      <c r="AF28" s="13"/>
      <c r="AG28" s="13"/>
      <c r="AH28" s="13"/>
      <c r="AI28" s="13"/>
      <c r="AJ28" s="13"/>
      <c r="AK28" s="15"/>
      <c r="AL28" s="16"/>
    </row>
    <row r="29" spans="2:41" ht="12.75" customHeight="1">
      <c r="B29" s="160">
        <f t="shared" si="1"/>
        <v>23</v>
      </c>
      <c r="C29" s="40" t="s">
        <v>58</v>
      </c>
      <c r="D29" s="137">
        <v>24146</v>
      </c>
      <c r="E29" s="182" t="e">
        <f>#REF!</f>
        <v>#REF!</v>
      </c>
      <c r="F29" s="175">
        <f>Эсбыт!F28</f>
        <v>69241</v>
      </c>
      <c r="G29" s="182" t="e">
        <f>#REF!</f>
        <v>#REF!</v>
      </c>
      <c r="H29" s="175">
        <f>Эсбыт!H28</f>
        <v>67691</v>
      </c>
      <c r="I29" s="182" t="e">
        <f>#REF!</f>
        <v>#REF!</v>
      </c>
      <c r="J29" s="77">
        <f>Эсбыт!J28</f>
        <v>68535</v>
      </c>
      <c r="K29" s="50" t="e">
        <f>#REF!</f>
        <v>#REF!</v>
      </c>
      <c r="L29" s="82">
        <f>Эсбыт!L28</f>
        <v>62583</v>
      </c>
      <c r="M29" s="195" t="e">
        <f>#REF!</f>
        <v>#REF!</v>
      </c>
      <c r="N29" s="81">
        <f>Эсбыт!N28</f>
        <v>55611</v>
      </c>
      <c r="O29" s="50" t="e">
        <f>#REF!</f>
        <v>#REF!</v>
      </c>
      <c r="P29" s="84">
        <f>Эсбыт!P28</f>
        <v>53418</v>
      </c>
      <c r="Q29" s="195" t="e">
        <f>#REF!</f>
        <v>#REF!</v>
      </c>
      <c r="R29" s="81">
        <f>Эсбыт!R28</f>
        <v>51237</v>
      </c>
      <c r="S29" s="50" t="e">
        <f>#REF!</f>
        <v>#REF!</v>
      </c>
      <c r="T29" s="81">
        <f>Эсбыт!T28</f>
        <v>54312</v>
      </c>
      <c r="U29" s="50"/>
      <c r="V29" s="56"/>
      <c r="W29" s="47"/>
      <c r="X29" s="62"/>
      <c r="Y29" s="43"/>
      <c r="Z29" s="36"/>
      <c r="AA29" s="43"/>
      <c r="AB29" s="36"/>
      <c r="AC29" s="31" t="e">
        <f t="shared" si="2"/>
        <v>#REF!</v>
      </c>
      <c r="AD29" s="30">
        <f t="shared" si="3"/>
        <v>482628</v>
      </c>
      <c r="AE29" s="31" t="e">
        <f t="shared" si="4"/>
        <v>#REF!</v>
      </c>
      <c r="AF29" s="13"/>
      <c r="AG29" s="13"/>
      <c r="AH29" s="13"/>
      <c r="AI29" s="13"/>
      <c r="AJ29" s="13"/>
      <c r="AK29" s="15"/>
      <c r="AL29" s="13"/>
      <c r="AO29" s="1"/>
    </row>
    <row r="30" spans="2:38" ht="12.75" customHeight="1">
      <c r="B30" s="160">
        <f t="shared" si="1"/>
        <v>24</v>
      </c>
      <c r="C30" s="166" t="s">
        <v>61</v>
      </c>
      <c r="D30" s="137">
        <v>20258.6</v>
      </c>
      <c r="E30" s="184" t="e">
        <f>#REF!</f>
        <v>#REF!</v>
      </c>
      <c r="F30" s="177">
        <f>Эсбыт!F29</f>
        <v>66088</v>
      </c>
      <c r="G30" s="184" t="e">
        <f>#REF!</f>
        <v>#REF!</v>
      </c>
      <c r="H30" s="177">
        <f>Эсбыт!H29</f>
        <v>55427</v>
      </c>
      <c r="I30" s="184" t="e">
        <f>#REF!</f>
        <v>#REF!</v>
      </c>
      <c r="J30" s="83">
        <f>Эсбыт!J29</f>
        <v>59136</v>
      </c>
      <c r="K30" s="51" t="e">
        <f>#REF!</f>
        <v>#REF!</v>
      </c>
      <c r="L30" s="103">
        <f>Эсбыт!L29</f>
        <v>54928</v>
      </c>
      <c r="M30" s="51" t="e">
        <f>#REF!</f>
        <v>#REF!</v>
      </c>
      <c r="N30" s="130">
        <f>Эсбыт!N29</f>
        <v>51164</v>
      </c>
      <c r="O30" s="51" t="e">
        <f>#REF!</f>
        <v>#REF!</v>
      </c>
      <c r="P30" s="104">
        <f>Эсбыт!P29</f>
        <v>52423</v>
      </c>
      <c r="Q30" s="195" t="e">
        <f>#REF!</f>
        <v>#REF!</v>
      </c>
      <c r="R30" s="81">
        <f>Эсбыт!R29</f>
        <v>45338</v>
      </c>
      <c r="S30" s="50" t="e">
        <f>#REF!</f>
        <v>#REF!</v>
      </c>
      <c r="T30" s="81">
        <f>Эсбыт!T29</f>
        <v>48614</v>
      </c>
      <c r="U30" s="51"/>
      <c r="V30" s="59"/>
      <c r="W30" s="47"/>
      <c r="X30" s="64"/>
      <c r="Y30" s="53"/>
      <c r="Z30" s="36"/>
      <c r="AA30" s="53"/>
      <c r="AB30" s="36"/>
      <c r="AC30" s="105" t="e">
        <f t="shared" si="2"/>
        <v>#REF!</v>
      </c>
      <c r="AD30" s="106">
        <f t="shared" si="3"/>
        <v>433118</v>
      </c>
      <c r="AE30" s="105" t="e">
        <f t="shared" si="4"/>
        <v>#REF!</v>
      </c>
      <c r="AF30" s="13"/>
      <c r="AG30" s="13"/>
      <c r="AH30" s="13"/>
      <c r="AI30" s="13"/>
      <c r="AJ30" s="13"/>
      <c r="AK30" s="15"/>
      <c r="AL30" s="16"/>
    </row>
    <row r="31" spans="2:38" ht="12.75" customHeight="1">
      <c r="B31" s="160">
        <f t="shared" si="1"/>
        <v>25</v>
      </c>
      <c r="C31" s="41" t="s">
        <v>53</v>
      </c>
      <c r="D31" s="137">
        <v>6735.1</v>
      </c>
      <c r="E31" s="182" t="e">
        <f>#REF!</f>
        <v>#REF!</v>
      </c>
      <c r="F31" s="175">
        <f>Эсбыт!F30</f>
        <v>22157</v>
      </c>
      <c r="G31" s="182" t="e">
        <f>#REF!</f>
        <v>#REF!</v>
      </c>
      <c r="H31" s="175">
        <f>Эсбыт!H30</f>
        <v>19540</v>
      </c>
      <c r="I31" s="182" t="e">
        <f>#REF!</f>
        <v>#REF!</v>
      </c>
      <c r="J31" s="77">
        <f>Эсбыт!J30</f>
        <v>20615</v>
      </c>
      <c r="K31" s="50" t="e">
        <f>#REF!</f>
        <v>#REF!</v>
      </c>
      <c r="L31" s="82">
        <f>Эсбыт!L30</f>
        <v>27710</v>
      </c>
      <c r="M31" s="195" t="e">
        <f>#REF!</f>
        <v>#REF!</v>
      </c>
      <c r="N31" s="81">
        <f>Эсбыт!N30</f>
        <v>14224</v>
      </c>
      <c r="O31" s="50" t="e">
        <f>#REF!</f>
        <v>#REF!</v>
      </c>
      <c r="P31" s="84">
        <f>Эсбыт!P30</f>
        <v>14463</v>
      </c>
      <c r="Q31" s="195" t="e">
        <f>#REF!</f>
        <v>#REF!</v>
      </c>
      <c r="R31" s="81">
        <f>Эсбыт!R30</f>
        <v>13520</v>
      </c>
      <c r="S31" s="50" t="e">
        <f>#REF!</f>
        <v>#REF!</v>
      </c>
      <c r="T31" s="81">
        <f>Эсбыт!T30</f>
        <v>16186</v>
      </c>
      <c r="U31" s="50"/>
      <c r="V31" s="56"/>
      <c r="W31" s="47"/>
      <c r="X31" s="62"/>
      <c r="Y31" s="43"/>
      <c r="Z31" s="35"/>
      <c r="AA31" s="43"/>
      <c r="AB31" s="35"/>
      <c r="AC31" s="31" t="e">
        <f t="shared" si="2"/>
        <v>#REF!</v>
      </c>
      <c r="AD31" s="30">
        <f t="shared" si="3"/>
        <v>148415</v>
      </c>
      <c r="AE31" s="31" t="e">
        <f t="shared" si="4"/>
        <v>#REF!</v>
      </c>
      <c r="AF31" s="13"/>
      <c r="AG31" s="13"/>
      <c r="AH31" s="13"/>
      <c r="AI31" s="13"/>
      <c r="AJ31" s="13"/>
      <c r="AK31" s="15"/>
      <c r="AL31" s="16"/>
    </row>
    <row r="32" spans="2:38" ht="12.75" customHeight="1">
      <c r="B32" s="160">
        <f t="shared" si="1"/>
        <v>26</v>
      </c>
      <c r="C32" s="41" t="s">
        <v>42</v>
      </c>
      <c r="D32" s="137">
        <v>13989.3</v>
      </c>
      <c r="E32" s="182" t="e">
        <f>#REF!</f>
        <v>#REF!</v>
      </c>
      <c r="F32" s="175">
        <f>Эсбыт!F31</f>
        <v>54863</v>
      </c>
      <c r="G32" s="182" t="e">
        <f>#REF!</f>
        <v>#REF!</v>
      </c>
      <c r="H32" s="175">
        <f>Эсбыт!H31</f>
        <v>51608</v>
      </c>
      <c r="I32" s="182" t="e">
        <f>#REF!</f>
        <v>#REF!</v>
      </c>
      <c r="J32" s="77">
        <f>Эсбыт!J31</f>
        <v>49756</v>
      </c>
      <c r="K32" s="50" t="e">
        <f>#REF!</f>
        <v>#REF!</v>
      </c>
      <c r="L32" s="82">
        <f>Эсбыт!L31</f>
        <v>44614</v>
      </c>
      <c r="M32" s="195" t="e">
        <f>#REF!</f>
        <v>#REF!</v>
      </c>
      <c r="N32" s="81">
        <f>Эсбыт!N31</f>
        <v>40965</v>
      </c>
      <c r="O32" s="50" t="e">
        <f>#REF!</f>
        <v>#REF!</v>
      </c>
      <c r="P32" s="84">
        <f>Эсбыт!P31</f>
        <v>41576</v>
      </c>
      <c r="Q32" s="195" t="e">
        <f>#REF!</f>
        <v>#REF!</v>
      </c>
      <c r="R32" s="81">
        <f>Эсбыт!R31</f>
        <v>36515</v>
      </c>
      <c r="S32" s="50" t="e">
        <f>#REF!</f>
        <v>#REF!</v>
      </c>
      <c r="T32" s="81">
        <f>Эсбыт!T31</f>
        <v>38480</v>
      </c>
      <c r="U32" s="50"/>
      <c r="V32" s="56"/>
      <c r="W32" s="47"/>
      <c r="X32" s="62"/>
      <c r="Y32" s="43"/>
      <c r="Z32" s="35"/>
      <c r="AA32" s="43"/>
      <c r="AB32" s="35"/>
      <c r="AC32" s="31" t="e">
        <f t="shared" si="2"/>
        <v>#REF!</v>
      </c>
      <c r="AD32" s="30">
        <f t="shared" si="3"/>
        <v>358377</v>
      </c>
      <c r="AE32" s="31" t="e">
        <f t="shared" si="4"/>
        <v>#REF!</v>
      </c>
      <c r="AF32" s="13"/>
      <c r="AG32" s="13"/>
      <c r="AH32" s="13"/>
      <c r="AI32" s="13"/>
      <c r="AJ32" s="13"/>
      <c r="AK32" s="15"/>
      <c r="AL32" s="13"/>
    </row>
    <row r="33" spans="2:38" ht="12.75" customHeight="1">
      <c r="B33" s="160">
        <f t="shared" si="1"/>
        <v>27</v>
      </c>
      <c r="C33" s="41" t="s">
        <v>2</v>
      </c>
      <c r="D33" s="137">
        <v>13695.4</v>
      </c>
      <c r="E33" s="182" t="e">
        <f>#REF!</f>
        <v>#REF!</v>
      </c>
      <c r="F33" s="175">
        <f>Эсбыт!F32</f>
        <v>47397</v>
      </c>
      <c r="G33" s="182" t="e">
        <f>#REF!</f>
        <v>#REF!</v>
      </c>
      <c r="H33" s="175">
        <f>Эсбыт!H32</f>
        <v>39547</v>
      </c>
      <c r="I33" s="182" t="e">
        <f>#REF!</f>
        <v>#REF!</v>
      </c>
      <c r="J33" s="77">
        <f>Эсбыт!J32</f>
        <v>41802</v>
      </c>
      <c r="K33" s="50" t="e">
        <f>#REF!</f>
        <v>#REF!</v>
      </c>
      <c r="L33" s="82">
        <f>Эсбыт!L32</f>
        <v>39289</v>
      </c>
      <c r="M33" s="195" t="e">
        <f>#REF!</f>
        <v>#REF!</v>
      </c>
      <c r="N33" s="81">
        <f>Эсбыт!N32</f>
        <v>35860</v>
      </c>
      <c r="O33" s="50" t="e">
        <f>#REF!</f>
        <v>#REF!</v>
      </c>
      <c r="P33" s="84">
        <f>Эсбыт!P32</f>
        <v>37435</v>
      </c>
      <c r="Q33" s="195" t="e">
        <f>#REF!</f>
        <v>#REF!</v>
      </c>
      <c r="R33" s="81">
        <f>Эсбыт!R32</f>
        <v>33502</v>
      </c>
      <c r="S33" s="50" t="e">
        <f>#REF!</f>
        <v>#REF!</v>
      </c>
      <c r="T33" s="81">
        <f>Эсбыт!T32</f>
        <v>34688</v>
      </c>
      <c r="U33" s="50"/>
      <c r="V33" s="56"/>
      <c r="W33" s="47"/>
      <c r="X33" s="62"/>
      <c r="Y33" s="43"/>
      <c r="Z33" s="35"/>
      <c r="AA33" s="43"/>
      <c r="AB33" s="35"/>
      <c r="AC33" s="31" t="e">
        <f t="shared" si="2"/>
        <v>#REF!</v>
      </c>
      <c r="AD33" s="30">
        <f t="shared" si="3"/>
        <v>309520</v>
      </c>
      <c r="AE33" s="31" t="e">
        <f t="shared" si="4"/>
        <v>#REF!</v>
      </c>
      <c r="AF33" s="13"/>
      <c r="AG33" s="13"/>
      <c r="AH33" s="13"/>
      <c r="AI33" s="13"/>
      <c r="AJ33" s="13"/>
      <c r="AK33" s="15"/>
      <c r="AL33" s="16"/>
    </row>
    <row r="34" spans="2:38" ht="12.75" customHeight="1">
      <c r="B34" s="160">
        <f t="shared" si="1"/>
        <v>28</v>
      </c>
      <c r="C34" s="41" t="s">
        <v>3</v>
      </c>
      <c r="D34" s="137">
        <v>6360.3</v>
      </c>
      <c r="E34" s="182" t="e">
        <f>#REF!</f>
        <v>#REF!</v>
      </c>
      <c r="F34" s="175">
        <f>Эсбыт!F33</f>
        <v>24070</v>
      </c>
      <c r="G34" s="182" t="e">
        <f>#REF!</f>
        <v>#REF!</v>
      </c>
      <c r="H34" s="175">
        <f>Эсбыт!H33</f>
        <v>23509</v>
      </c>
      <c r="I34" s="182" t="e">
        <f>#REF!</f>
        <v>#REF!</v>
      </c>
      <c r="J34" s="77">
        <f>Эсбыт!J33</f>
        <v>23099</v>
      </c>
      <c r="K34" s="50" t="e">
        <f>#REF!</f>
        <v>#REF!</v>
      </c>
      <c r="L34" s="82">
        <f>Эсбыт!L33</f>
        <v>21524</v>
      </c>
      <c r="M34" s="195" t="e">
        <f>#REF!</f>
        <v>#REF!</v>
      </c>
      <c r="N34" s="81">
        <f>Эсбыт!N33</f>
        <v>19854</v>
      </c>
      <c r="O34" s="50" t="e">
        <f>#REF!</f>
        <v>#REF!</v>
      </c>
      <c r="P34" s="84">
        <f>Эсбыт!P33</f>
        <v>19461</v>
      </c>
      <c r="Q34" s="195" t="e">
        <f>#REF!</f>
        <v>#REF!</v>
      </c>
      <c r="R34" s="81">
        <f>Эсбыт!R33</f>
        <v>17016</v>
      </c>
      <c r="S34" s="50" t="e">
        <f>#REF!</f>
        <v>#REF!</v>
      </c>
      <c r="T34" s="81">
        <f>Эсбыт!T33</f>
        <v>17952</v>
      </c>
      <c r="U34" s="50"/>
      <c r="V34" s="56"/>
      <c r="W34" s="47"/>
      <c r="X34" s="62"/>
      <c r="Y34" s="43"/>
      <c r="Z34" s="35"/>
      <c r="AA34" s="43"/>
      <c r="AB34" s="35"/>
      <c r="AC34" s="31" t="e">
        <f t="shared" si="2"/>
        <v>#REF!</v>
      </c>
      <c r="AD34" s="30">
        <f t="shared" si="3"/>
        <v>166485</v>
      </c>
      <c r="AE34" s="31" t="e">
        <f t="shared" si="4"/>
        <v>#REF!</v>
      </c>
      <c r="AF34" s="13"/>
      <c r="AG34" s="13"/>
      <c r="AH34" s="13"/>
      <c r="AI34" s="13"/>
      <c r="AJ34" s="13"/>
      <c r="AK34" s="15"/>
      <c r="AL34" s="16"/>
    </row>
    <row r="35" spans="2:38" ht="12.75" customHeight="1">
      <c r="B35" s="160">
        <f t="shared" si="1"/>
        <v>29</v>
      </c>
      <c r="C35" s="41" t="s">
        <v>4</v>
      </c>
      <c r="D35" s="137">
        <v>12946.5</v>
      </c>
      <c r="E35" s="182" t="e">
        <f>#REF!</f>
        <v>#REF!</v>
      </c>
      <c r="F35" s="175">
        <f>Эсбыт!F34</f>
        <v>50039</v>
      </c>
      <c r="G35" s="182" t="e">
        <f>#REF!</f>
        <v>#REF!</v>
      </c>
      <c r="H35" s="175">
        <f>Эсбыт!H34</f>
        <v>38103</v>
      </c>
      <c r="I35" s="182" t="e">
        <f>#REF!</f>
        <v>#REF!</v>
      </c>
      <c r="J35" s="77">
        <f>Эсбыт!J34</f>
        <v>40104</v>
      </c>
      <c r="K35" s="50" t="e">
        <f>#REF!</f>
        <v>#REF!</v>
      </c>
      <c r="L35" s="82">
        <f>Эсбыт!L34</f>
        <v>37448</v>
      </c>
      <c r="M35" s="195" t="e">
        <f>#REF!</f>
        <v>#REF!</v>
      </c>
      <c r="N35" s="81">
        <f>Эсбыт!N34</f>
        <v>33830</v>
      </c>
      <c r="O35" s="50" t="e">
        <f>#REF!</f>
        <v>#REF!</v>
      </c>
      <c r="P35" s="84">
        <f>Эсбыт!P34</f>
        <v>34847</v>
      </c>
      <c r="Q35" s="195" t="e">
        <f>#REF!</f>
        <v>#REF!</v>
      </c>
      <c r="R35" s="81">
        <f>Эсбыт!R34</f>
        <v>31534</v>
      </c>
      <c r="S35" s="50" t="e">
        <f>#REF!</f>
        <v>#REF!</v>
      </c>
      <c r="T35" s="81">
        <f>Эсбыт!T34</f>
        <v>32394</v>
      </c>
      <c r="U35" s="50"/>
      <c r="V35" s="56"/>
      <c r="W35" s="47"/>
      <c r="X35" s="62"/>
      <c r="Y35" s="43"/>
      <c r="Z35" s="35"/>
      <c r="AA35" s="43"/>
      <c r="AB35" s="35"/>
      <c r="AC35" s="31" t="e">
        <f t="shared" si="2"/>
        <v>#REF!</v>
      </c>
      <c r="AD35" s="30">
        <f t="shared" si="3"/>
        <v>298299</v>
      </c>
      <c r="AE35" s="31" t="e">
        <f t="shared" si="4"/>
        <v>#REF!</v>
      </c>
      <c r="AF35" s="13"/>
      <c r="AG35" s="13"/>
      <c r="AH35" s="13"/>
      <c r="AI35" s="13"/>
      <c r="AJ35" s="13"/>
      <c r="AK35" s="15"/>
      <c r="AL35" s="13"/>
    </row>
    <row r="36" spans="2:38" ht="12.75" customHeight="1">
      <c r="B36" s="160">
        <f t="shared" si="1"/>
        <v>30</v>
      </c>
      <c r="C36" s="41" t="s">
        <v>5</v>
      </c>
      <c r="D36" s="137">
        <v>12207.7</v>
      </c>
      <c r="E36" s="182" t="e">
        <f>#REF!</f>
        <v>#REF!</v>
      </c>
      <c r="F36" s="175">
        <f>Эсбыт!F35</f>
        <v>43816</v>
      </c>
      <c r="G36" s="182" t="e">
        <f>#REF!</f>
        <v>#REF!</v>
      </c>
      <c r="H36" s="175">
        <f>Эсбыт!H35</f>
        <v>33455</v>
      </c>
      <c r="I36" s="182" t="e">
        <f>#REF!</f>
        <v>#REF!</v>
      </c>
      <c r="J36" s="77">
        <f>Эсбыт!J35</f>
        <v>35817</v>
      </c>
      <c r="K36" s="50" t="e">
        <f>#REF!</f>
        <v>#REF!</v>
      </c>
      <c r="L36" s="82">
        <f>Эсбыт!L35</f>
        <v>33927</v>
      </c>
      <c r="M36" s="195" t="e">
        <f>#REF!</f>
        <v>#REF!</v>
      </c>
      <c r="N36" s="81">
        <f>Эсбыт!N35</f>
        <v>31372</v>
      </c>
      <c r="O36" s="50" t="e">
        <f>#REF!</f>
        <v>#REF!</v>
      </c>
      <c r="P36" s="84">
        <f>Эсбыт!P35</f>
        <v>27152</v>
      </c>
      <c r="Q36" s="195" t="e">
        <f>#REF!</f>
        <v>#REF!</v>
      </c>
      <c r="R36" s="81">
        <f>Эсбыт!R35</f>
        <v>31360</v>
      </c>
      <c r="S36" s="50" t="e">
        <f>#REF!</f>
        <v>#REF!</v>
      </c>
      <c r="T36" s="81">
        <f>Эсбыт!T35</f>
        <v>29290</v>
      </c>
      <c r="U36" s="50"/>
      <c r="V36" s="56"/>
      <c r="W36" s="47"/>
      <c r="X36" s="62"/>
      <c r="Y36" s="43"/>
      <c r="Z36" s="35"/>
      <c r="AA36" s="43"/>
      <c r="AB36" s="35"/>
      <c r="AC36" s="31" t="e">
        <f t="shared" si="2"/>
        <v>#REF!</v>
      </c>
      <c r="AD36" s="30">
        <f t="shared" si="3"/>
        <v>266189</v>
      </c>
      <c r="AE36" s="31" t="e">
        <f t="shared" si="4"/>
        <v>#REF!</v>
      </c>
      <c r="AF36" s="13"/>
      <c r="AG36" s="13"/>
      <c r="AH36" s="13"/>
      <c r="AI36" s="13"/>
      <c r="AJ36" s="13"/>
      <c r="AK36" s="15"/>
      <c r="AL36" s="13"/>
    </row>
    <row r="37" spans="2:38" ht="12.75" customHeight="1">
      <c r="B37" s="160">
        <f t="shared" si="1"/>
        <v>31</v>
      </c>
      <c r="C37" s="41" t="s">
        <v>6</v>
      </c>
      <c r="D37" s="137">
        <v>4902.2</v>
      </c>
      <c r="E37" s="182" t="e">
        <f>#REF!</f>
        <v>#REF!</v>
      </c>
      <c r="F37" s="175">
        <f>Эсбыт!F36</f>
        <v>18359</v>
      </c>
      <c r="G37" s="182" t="e">
        <f>#REF!</f>
        <v>#REF!</v>
      </c>
      <c r="H37" s="175">
        <f>Эсбыт!H36</f>
        <v>14196</v>
      </c>
      <c r="I37" s="182" t="e">
        <f>#REF!</f>
        <v>#REF!</v>
      </c>
      <c r="J37" s="77">
        <f>Эсбыт!J36</f>
        <v>15179</v>
      </c>
      <c r="K37" s="50" t="e">
        <f>#REF!</f>
        <v>#REF!</v>
      </c>
      <c r="L37" s="82">
        <f>Эсбыт!L36</f>
        <v>14553</v>
      </c>
      <c r="M37" s="195" t="e">
        <f>#REF!</f>
        <v>#REF!</v>
      </c>
      <c r="N37" s="81">
        <f>Эсбыт!N36</f>
        <v>13412</v>
      </c>
      <c r="O37" s="50" t="e">
        <f>#REF!</f>
        <v>#REF!</v>
      </c>
      <c r="P37" s="84">
        <f>Эсбыт!P36</f>
        <v>13742</v>
      </c>
      <c r="Q37" s="195" t="e">
        <f>#REF!</f>
        <v>#REF!</v>
      </c>
      <c r="R37" s="81">
        <f>Эсбыт!R36</f>
        <v>12195</v>
      </c>
      <c r="S37" s="50" t="e">
        <f>#REF!</f>
        <v>#REF!</v>
      </c>
      <c r="T37" s="81">
        <f>Эсбыт!T36</f>
        <v>12560</v>
      </c>
      <c r="U37" s="50"/>
      <c r="V37" s="56"/>
      <c r="W37" s="47"/>
      <c r="X37" s="62"/>
      <c r="Y37" s="43"/>
      <c r="Z37" s="35"/>
      <c r="AA37" s="43"/>
      <c r="AB37" s="35"/>
      <c r="AC37" s="31" t="e">
        <f t="shared" si="2"/>
        <v>#REF!</v>
      </c>
      <c r="AD37" s="30">
        <f t="shared" si="3"/>
        <v>114196</v>
      </c>
      <c r="AE37" s="31" t="e">
        <f t="shared" si="4"/>
        <v>#REF!</v>
      </c>
      <c r="AF37" s="13"/>
      <c r="AG37" s="13"/>
      <c r="AH37" s="13"/>
      <c r="AI37" s="13"/>
      <c r="AJ37" s="13"/>
      <c r="AK37" s="15"/>
      <c r="AL37" s="13"/>
    </row>
    <row r="38" spans="2:38" ht="12.75" customHeight="1">
      <c r="B38" s="160">
        <f t="shared" si="1"/>
        <v>32</v>
      </c>
      <c r="C38" s="41" t="s">
        <v>62</v>
      </c>
      <c r="D38" s="137">
        <v>19674.8</v>
      </c>
      <c r="E38" s="182" t="e">
        <f>#REF!</f>
        <v>#REF!</v>
      </c>
      <c r="F38" s="175">
        <f>Эсбыт!F37</f>
        <v>65290</v>
      </c>
      <c r="G38" s="182" t="e">
        <f>#REF!</f>
        <v>#REF!</v>
      </c>
      <c r="H38" s="175">
        <f>Эсбыт!H37</f>
        <v>55551</v>
      </c>
      <c r="I38" s="182" t="e">
        <f>#REF!</f>
        <v>#REF!</v>
      </c>
      <c r="J38" s="77">
        <f>Эсбыт!J37</f>
        <v>59303</v>
      </c>
      <c r="K38" s="50" t="e">
        <f>#REF!</f>
        <v>#REF!</v>
      </c>
      <c r="L38" s="82">
        <f>Эсбыт!L37</f>
        <v>56863</v>
      </c>
      <c r="M38" s="195" t="e">
        <f>#REF!</f>
        <v>#REF!</v>
      </c>
      <c r="N38" s="81">
        <f>Эсбыт!N37</f>
        <v>49153</v>
      </c>
      <c r="O38" s="50" t="e">
        <f>#REF!</f>
        <v>#REF!</v>
      </c>
      <c r="P38" s="84">
        <f>Эсбыт!P37</f>
        <v>50843</v>
      </c>
      <c r="Q38" s="195" t="e">
        <f>#REF!</f>
        <v>#REF!</v>
      </c>
      <c r="R38" s="81">
        <f>Эсбыт!R37</f>
        <v>44957</v>
      </c>
      <c r="S38" s="50" t="e">
        <f>#REF!</f>
        <v>#REF!</v>
      </c>
      <c r="T38" s="81">
        <f>Эсбыт!T37</f>
        <v>43639</v>
      </c>
      <c r="U38" s="50"/>
      <c r="V38" s="56"/>
      <c r="W38" s="47"/>
      <c r="X38" s="62"/>
      <c r="Y38" s="43"/>
      <c r="Z38" s="35"/>
      <c r="AA38" s="43"/>
      <c r="AB38" s="35"/>
      <c r="AC38" s="31" t="e">
        <f t="shared" si="2"/>
        <v>#REF!</v>
      </c>
      <c r="AD38" s="30">
        <f t="shared" si="3"/>
        <v>425599</v>
      </c>
      <c r="AE38" s="31" t="e">
        <f t="shared" si="4"/>
        <v>#REF!</v>
      </c>
      <c r="AF38" s="13"/>
      <c r="AG38" s="13"/>
      <c r="AH38" s="13"/>
      <c r="AI38" s="13"/>
      <c r="AJ38" s="13"/>
      <c r="AK38" s="15"/>
      <c r="AL38" s="13"/>
    </row>
    <row r="39" spans="2:38" ht="12.75" customHeight="1">
      <c r="B39" s="160">
        <f t="shared" si="1"/>
        <v>33</v>
      </c>
      <c r="C39" s="41" t="s">
        <v>7</v>
      </c>
      <c r="D39" s="137">
        <v>10939</v>
      </c>
      <c r="E39" s="182" t="e">
        <f>#REF!</f>
        <v>#REF!</v>
      </c>
      <c r="F39" s="175">
        <f>Эсбыт!F38</f>
        <v>35005</v>
      </c>
      <c r="G39" s="182" t="e">
        <f>#REF!</f>
        <v>#REF!</v>
      </c>
      <c r="H39" s="175">
        <f>Эсбыт!H38</f>
        <v>29454</v>
      </c>
      <c r="I39" s="182" t="e">
        <f>#REF!</f>
        <v>#REF!</v>
      </c>
      <c r="J39" s="77">
        <f>Эсбыт!J38</f>
        <v>31634</v>
      </c>
      <c r="K39" s="50" t="e">
        <f>#REF!</f>
        <v>#REF!</v>
      </c>
      <c r="L39" s="82">
        <f>Эсбыт!L38</f>
        <v>28915</v>
      </c>
      <c r="M39" s="195" t="e">
        <f>#REF!</f>
        <v>#REF!</v>
      </c>
      <c r="N39" s="81">
        <f>Эсбыт!N38</f>
        <v>27727</v>
      </c>
      <c r="O39" s="50" t="e">
        <f>#REF!</f>
        <v>#REF!</v>
      </c>
      <c r="P39" s="84">
        <f>Эсбыт!P38</f>
        <v>28258</v>
      </c>
      <c r="Q39" s="195" t="e">
        <f>#REF!</f>
        <v>#REF!</v>
      </c>
      <c r="R39" s="81">
        <f>Эсбыт!R38</f>
        <v>25460</v>
      </c>
      <c r="S39" s="50" t="e">
        <f>#REF!</f>
        <v>#REF!</v>
      </c>
      <c r="T39" s="81">
        <f>Эсбыт!T38</f>
        <v>26132</v>
      </c>
      <c r="U39" s="50"/>
      <c r="V39" s="56"/>
      <c r="W39" s="47"/>
      <c r="X39" s="62"/>
      <c r="Y39" s="43"/>
      <c r="Z39" s="35"/>
      <c r="AA39" s="43"/>
      <c r="AB39" s="35"/>
      <c r="AC39" s="31" t="e">
        <f t="shared" si="2"/>
        <v>#REF!</v>
      </c>
      <c r="AD39" s="30">
        <f t="shared" si="3"/>
        <v>232585</v>
      </c>
      <c r="AE39" s="31" t="e">
        <f t="shared" si="4"/>
        <v>#REF!</v>
      </c>
      <c r="AF39" s="13"/>
      <c r="AG39" s="13"/>
      <c r="AH39" s="13"/>
      <c r="AI39" s="13"/>
      <c r="AJ39" s="13"/>
      <c r="AK39" s="15"/>
      <c r="AL39" s="16"/>
    </row>
    <row r="40" spans="2:38" ht="12.75" customHeight="1">
      <c r="B40" s="160">
        <f t="shared" si="1"/>
        <v>34</v>
      </c>
      <c r="C40" s="41" t="s">
        <v>8</v>
      </c>
      <c r="D40" s="137">
        <v>6730.4</v>
      </c>
      <c r="E40" s="182" t="e">
        <f>#REF!</f>
        <v>#REF!</v>
      </c>
      <c r="F40" s="175">
        <f>Эсбыт!F39</f>
        <v>22473</v>
      </c>
      <c r="G40" s="182" t="e">
        <f>#REF!</f>
        <v>#REF!</v>
      </c>
      <c r="H40" s="175">
        <f>Эсбыт!H39</f>
        <v>18551</v>
      </c>
      <c r="I40" s="182" t="e">
        <f>#REF!</f>
        <v>#REF!</v>
      </c>
      <c r="J40" s="77">
        <f>Эсбыт!J39</f>
        <v>20219</v>
      </c>
      <c r="K40" s="50" t="e">
        <f>#REF!</f>
        <v>#REF!</v>
      </c>
      <c r="L40" s="82">
        <f>Эсбыт!L39</f>
        <v>19020</v>
      </c>
      <c r="M40" s="195" t="e">
        <f>#REF!</f>
        <v>#REF!</v>
      </c>
      <c r="N40" s="81">
        <f>Эсбыт!N39</f>
        <v>18257</v>
      </c>
      <c r="O40" s="50" t="e">
        <f>#REF!</f>
        <v>#REF!</v>
      </c>
      <c r="P40" s="84">
        <f>Эсбыт!P39</f>
        <v>17657</v>
      </c>
      <c r="Q40" s="195" t="e">
        <f>#REF!</f>
        <v>#REF!</v>
      </c>
      <c r="R40" s="81">
        <f>Эсбыт!R39</f>
        <v>15370</v>
      </c>
      <c r="S40" s="50" t="e">
        <f>#REF!</f>
        <v>#REF!</v>
      </c>
      <c r="T40" s="81">
        <f>Эсбыт!T39</f>
        <v>18344</v>
      </c>
      <c r="U40" s="50"/>
      <c r="V40" s="56"/>
      <c r="W40" s="47"/>
      <c r="X40" s="62"/>
      <c r="Y40" s="43"/>
      <c r="Z40" s="35"/>
      <c r="AA40" s="43"/>
      <c r="AB40" s="35"/>
      <c r="AC40" s="31" t="e">
        <f t="shared" si="2"/>
        <v>#REF!</v>
      </c>
      <c r="AD40" s="30">
        <f t="shared" si="3"/>
        <v>149891</v>
      </c>
      <c r="AE40" s="31" t="e">
        <f t="shared" si="4"/>
        <v>#REF!</v>
      </c>
      <c r="AF40" s="13"/>
      <c r="AG40" s="13"/>
      <c r="AH40" s="13"/>
      <c r="AI40" s="13"/>
      <c r="AJ40" s="13"/>
      <c r="AK40" s="15"/>
      <c r="AL40" s="13"/>
    </row>
    <row r="41" spans="2:38" ht="12.75" customHeight="1">
      <c r="B41" s="160">
        <f t="shared" si="1"/>
        <v>35</v>
      </c>
      <c r="C41" s="41" t="s">
        <v>9</v>
      </c>
      <c r="D41" s="137">
        <v>6586.2</v>
      </c>
      <c r="E41" s="182" t="e">
        <f>#REF!</f>
        <v>#REF!</v>
      </c>
      <c r="F41" s="175">
        <f>Эсбыт!F40</f>
        <v>28864</v>
      </c>
      <c r="G41" s="182" t="e">
        <f>#REF!</f>
        <v>#REF!</v>
      </c>
      <c r="H41" s="175">
        <f>Эсбыт!H40</f>
        <v>22937</v>
      </c>
      <c r="I41" s="182" t="e">
        <f>#REF!</f>
        <v>#REF!</v>
      </c>
      <c r="J41" s="77">
        <f>Эсбыт!J40</f>
        <v>23589</v>
      </c>
      <c r="K41" s="50" t="e">
        <f>#REF!</f>
        <v>#REF!</v>
      </c>
      <c r="L41" s="82">
        <f>Эсбыт!L40</f>
        <v>21058</v>
      </c>
      <c r="M41" s="195" t="e">
        <f>#REF!</f>
        <v>#REF!</v>
      </c>
      <c r="N41" s="81">
        <f>Эсбыт!N40</f>
        <v>19448</v>
      </c>
      <c r="O41" s="50" t="e">
        <f>#REF!</f>
        <v>#REF!</v>
      </c>
      <c r="P41" s="84">
        <f>Эсбыт!P40</f>
        <v>20443</v>
      </c>
      <c r="Q41" s="195" t="e">
        <f>#REF!</f>
        <v>#REF!</v>
      </c>
      <c r="R41" s="81">
        <f>Эсбыт!R40</f>
        <v>18278</v>
      </c>
      <c r="S41" s="50" t="e">
        <f>#REF!</f>
        <v>#REF!</v>
      </c>
      <c r="T41" s="81">
        <f>Эсбыт!T40</f>
        <v>19912</v>
      </c>
      <c r="U41" s="50"/>
      <c r="V41" s="56"/>
      <c r="W41" s="47"/>
      <c r="X41" s="62"/>
      <c r="Y41" s="43"/>
      <c r="Z41" s="35"/>
      <c r="AA41" s="43"/>
      <c r="AB41" s="35"/>
      <c r="AC41" s="31" t="e">
        <f t="shared" si="2"/>
        <v>#REF!</v>
      </c>
      <c r="AD41" s="30">
        <f t="shared" si="3"/>
        <v>174529</v>
      </c>
      <c r="AE41" s="31" t="e">
        <f t="shared" si="4"/>
        <v>#REF!</v>
      </c>
      <c r="AF41" s="13"/>
      <c r="AG41" s="13"/>
      <c r="AH41" s="13"/>
      <c r="AI41" s="13"/>
      <c r="AJ41" s="13"/>
      <c r="AK41" s="15"/>
      <c r="AL41" s="13"/>
    </row>
    <row r="42" spans="2:38" ht="12.75" customHeight="1">
      <c r="B42" s="160">
        <f t="shared" si="1"/>
        <v>36</v>
      </c>
      <c r="C42" s="41" t="s">
        <v>10</v>
      </c>
      <c r="D42" s="137">
        <v>2378.8</v>
      </c>
      <c r="E42" s="182" t="e">
        <f>#REF!</f>
        <v>#REF!</v>
      </c>
      <c r="F42" s="175">
        <f>Эсбыт!F41</f>
        <v>6903</v>
      </c>
      <c r="G42" s="182" t="e">
        <f>#REF!</f>
        <v>#REF!</v>
      </c>
      <c r="H42" s="175">
        <f>Эсбыт!H41</f>
        <v>5018</v>
      </c>
      <c r="I42" s="182" t="e">
        <f>#REF!</f>
        <v>#REF!</v>
      </c>
      <c r="J42" s="77">
        <f>Эсбыт!J41</f>
        <v>5518</v>
      </c>
      <c r="K42" s="50" t="e">
        <f>#REF!</f>
        <v>#REF!</v>
      </c>
      <c r="L42" s="82">
        <f>Эсбыт!L41</f>
        <v>4983</v>
      </c>
      <c r="M42" s="195" t="e">
        <f>#REF!</f>
        <v>#REF!</v>
      </c>
      <c r="N42" s="81">
        <f>Эсбыт!N41</f>
        <v>4221</v>
      </c>
      <c r="O42" s="50" t="e">
        <f>#REF!</f>
        <v>#REF!</v>
      </c>
      <c r="P42" s="84">
        <f>Эсбыт!P41</f>
        <v>4405</v>
      </c>
      <c r="Q42" s="195" t="e">
        <f>#REF!</f>
        <v>#REF!</v>
      </c>
      <c r="R42" s="81">
        <f>Эсбыт!R41</f>
        <v>3903</v>
      </c>
      <c r="S42" s="50" t="e">
        <f>#REF!</f>
        <v>#REF!</v>
      </c>
      <c r="T42" s="81">
        <f>Эсбыт!T41</f>
        <v>3867</v>
      </c>
      <c r="U42" s="50"/>
      <c r="V42" s="66"/>
      <c r="W42" s="47"/>
      <c r="X42" s="62"/>
      <c r="Y42" s="43"/>
      <c r="Z42" s="35"/>
      <c r="AA42" s="43"/>
      <c r="AB42" s="35"/>
      <c r="AC42" s="31" t="e">
        <f t="shared" si="2"/>
        <v>#REF!</v>
      </c>
      <c r="AD42" s="30">
        <f t="shared" si="3"/>
        <v>38818</v>
      </c>
      <c r="AE42" s="31" t="e">
        <f t="shared" si="4"/>
        <v>#REF!</v>
      </c>
      <c r="AF42" s="13"/>
      <c r="AG42" s="13"/>
      <c r="AH42" s="13"/>
      <c r="AI42" s="13"/>
      <c r="AJ42" s="13"/>
      <c r="AK42" s="15"/>
      <c r="AL42" s="13"/>
    </row>
    <row r="43" spans="2:38" ht="12.75" customHeight="1">
      <c r="B43" s="160">
        <f t="shared" si="1"/>
        <v>37</v>
      </c>
      <c r="C43" s="41" t="s">
        <v>11</v>
      </c>
      <c r="D43" s="137">
        <v>7175.7</v>
      </c>
      <c r="E43" s="182" t="e">
        <f>#REF!</f>
        <v>#REF!</v>
      </c>
      <c r="F43" s="175">
        <f>Эсбыт!F44</f>
        <v>30345</v>
      </c>
      <c r="G43" s="182" t="e">
        <f>#REF!</f>
        <v>#REF!</v>
      </c>
      <c r="H43" s="175">
        <f>Эсбыт!H44</f>
        <v>25255</v>
      </c>
      <c r="I43" s="182" t="e">
        <f>#REF!</f>
        <v>#REF!</v>
      </c>
      <c r="J43" s="77">
        <f>Эсбыт!J44</f>
        <v>27158</v>
      </c>
      <c r="K43" s="50" t="e">
        <f>#REF!</f>
        <v>#REF!</v>
      </c>
      <c r="L43" s="82">
        <f>Эсбыт!L44</f>
        <v>21566</v>
      </c>
      <c r="M43" s="195" t="e">
        <f>#REF!</f>
        <v>#REF!</v>
      </c>
      <c r="N43" s="81">
        <f>Эсбыт!N44</f>
        <v>19557</v>
      </c>
      <c r="O43" s="50" t="e">
        <f>#REF!</f>
        <v>#REF!</v>
      </c>
      <c r="P43" s="84">
        <f>Эсбыт!P44</f>
        <v>20389</v>
      </c>
      <c r="Q43" s="195" t="e">
        <f>#REF!</f>
        <v>#REF!</v>
      </c>
      <c r="R43" s="81">
        <f>Эсбыт!R44</f>
        <v>20008</v>
      </c>
      <c r="S43" s="50" t="e">
        <f>#REF!</f>
        <v>#REF!</v>
      </c>
      <c r="T43" s="81">
        <f>Эсбыт!T44</f>
        <v>21583</v>
      </c>
      <c r="U43" s="50"/>
      <c r="V43" s="56"/>
      <c r="W43" s="47"/>
      <c r="X43" s="62"/>
      <c r="Y43" s="43"/>
      <c r="Z43" s="35"/>
      <c r="AA43" s="43"/>
      <c r="AB43" s="35"/>
      <c r="AC43" s="31" t="e">
        <f t="shared" si="2"/>
        <v>#REF!</v>
      </c>
      <c r="AD43" s="30">
        <f t="shared" si="3"/>
        <v>185861</v>
      </c>
      <c r="AE43" s="31" t="e">
        <f t="shared" si="4"/>
        <v>#REF!</v>
      </c>
      <c r="AF43" s="13"/>
      <c r="AG43" s="13"/>
      <c r="AH43" s="13"/>
      <c r="AI43" s="13"/>
      <c r="AJ43" s="13"/>
      <c r="AK43" s="15"/>
      <c r="AL43" s="13"/>
    </row>
    <row r="44" spans="2:38" ht="12.75" customHeight="1">
      <c r="B44" s="160">
        <f t="shared" si="1"/>
        <v>38</v>
      </c>
      <c r="C44" s="167" t="s">
        <v>56</v>
      </c>
      <c r="D44" s="138">
        <v>4256.7</v>
      </c>
      <c r="E44" s="91" t="e">
        <f>#REF!</f>
        <v>#REF!</v>
      </c>
      <c r="F44" s="94">
        <f>Эсбыт!F45</f>
        <v>20339</v>
      </c>
      <c r="G44" s="91" t="e">
        <f>#REF!</f>
        <v>#REF!</v>
      </c>
      <c r="H44" s="94">
        <f>Эсбыт!H45</f>
        <v>14977</v>
      </c>
      <c r="I44" s="91" t="e">
        <f>#REF!</f>
        <v>#REF!</v>
      </c>
      <c r="J44" s="92">
        <f>Эсбыт!J45</f>
        <v>15864</v>
      </c>
      <c r="K44" s="91" t="e">
        <f>#REF!</f>
        <v>#REF!</v>
      </c>
      <c r="L44" s="93">
        <f>Эсбыт!L45</f>
        <v>14479</v>
      </c>
      <c r="M44" s="91" t="e">
        <f>#REF!</f>
        <v>#REF!</v>
      </c>
      <c r="N44" s="92">
        <f>Эсбыт!N45</f>
        <v>12627</v>
      </c>
      <c r="O44" s="91" t="e">
        <f>#REF!</f>
        <v>#REF!</v>
      </c>
      <c r="P44" s="94">
        <f>Эсбыт!P45</f>
        <v>12432</v>
      </c>
      <c r="Q44" s="102" t="e">
        <f>#REF!</f>
        <v>#REF!</v>
      </c>
      <c r="R44" s="133">
        <f>Эсбыт!R45</f>
        <v>11921</v>
      </c>
      <c r="S44" s="102" t="e">
        <f>#REF!</f>
        <v>#REF!</v>
      </c>
      <c r="T44" s="133">
        <f>Эсбыт!T45</f>
        <v>12034</v>
      </c>
      <c r="U44" s="91"/>
      <c r="V44" s="95"/>
      <c r="W44" s="96"/>
      <c r="X44" s="97"/>
      <c r="Y44" s="98"/>
      <c r="Z44" s="99"/>
      <c r="AA44" s="98"/>
      <c r="AB44" s="99"/>
      <c r="AC44" s="100" t="e">
        <f t="shared" si="2"/>
        <v>#REF!</v>
      </c>
      <c r="AD44" s="101">
        <f t="shared" si="3"/>
        <v>114673</v>
      </c>
      <c r="AE44" s="100" t="e">
        <f t="shared" si="4"/>
        <v>#REF!</v>
      </c>
      <c r="AF44" s="13"/>
      <c r="AG44" s="13"/>
      <c r="AH44" s="13"/>
      <c r="AI44" s="13"/>
      <c r="AJ44" s="13"/>
      <c r="AK44" s="15"/>
      <c r="AL44" s="13"/>
    </row>
    <row r="45" spans="2:38" ht="12.75" customHeight="1">
      <c r="B45" s="160">
        <f t="shared" si="1"/>
        <v>39</v>
      </c>
      <c r="C45" s="41" t="s">
        <v>12</v>
      </c>
      <c r="D45" s="137">
        <v>5797</v>
      </c>
      <c r="E45" s="182" t="e">
        <f>#REF!</f>
        <v>#REF!</v>
      </c>
      <c r="F45" s="175">
        <f>Эсбыт!F46</f>
        <v>17403</v>
      </c>
      <c r="G45" s="182" t="e">
        <f>#REF!</f>
        <v>#REF!</v>
      </c>
      <c r="H45" s="175">
        <f>Эсбыт!H46</f>
        <v>14760</v>
      </c>
      <c r="I45" s="182" t="e">
        <f>#REF!</f>
        <v>#REF!</v>
      </c>
      <c r="J45" s="77">
        <f>Эсбыт!J46</f>
        <v>14370</v>
      </c>
      <c r="K45" s="50" t="e">
        <f>#REF!</f>
        <v>#REF!</v>
      </c>
      <c r="L45" s="82">
        <f>Эсбыт!L46</f>
        <v>13050</v>
      </c>
      <c r="M45" s="195" t="e">
        <f>#REF!</f>
        <v>#REF!</v>
      </c>
      <c r="N45" s="81">
        <f>Эсбыт!N46</f>
        <v>11910</v>
      </c>
      <c r="O45" s="50" t="e">
        <f>#REF!</f>
        <v>#REF!</v>
      </c>
      <c r="P45" s="84">
        <f>Эсбыт!P46</f>
        <v>10237</v>
      </c>
      <c r="Q45" s="195" t="e">
        <f>#REF!</f>
        <v>#REF!</v>
      </c>
      <c r="R45" s="81">
        <f>Эсбыт!R46</f>
        <v>10430</v>
      </c>
      <c r="S45" s="50" t="e">
        <f>#REF!</f>
        <v>#REF!</v>
      </c>
      <c r="T45" s="81">
        <f>Эсбыт!T46</f>
        <v>11631</v>
      </c>
      <c r="U45" s="50"/>
      <c r="V45" s="56"/>
      <c r="W45" s="47"/>
      <c r="X45" s="62"/>
      <c r="Y45" s="43"/>
      <c r="Z45" s="35"/>
      <c r="AA45" s="43"/>
      <c r="AB45" s="35"/>
      <c r="AC45" s="31" t="e">
        <f t="shared" si="2"/>
        <v>#REF!</v>
      </c>
      <c r="AD45" s="30">
        <f t="shared" si="3"/>
        <v>103791</v>
      </c>
      <c r="AE45" s="31" t="e">
        <f t="shared" si="4"/>
        <v>#REF!</v>
      </c>
      <c r="AF45" s="13"/>
      <c r="AG45" s="13"/>
      <c r="AH45" s="13"/>
      <c r="AI45" s="13"/>
      <c r="AJ45" s="13"/>
      <c r="AK45" s="15"/>
      <c r="AL45" s="13"/>
    </row>
    <row r="46" spans="2:38" ht="12.75" customHeight="1">
      <c r="B46" s="160">
        <f t="shared" si="1"/>
        <v>40</v>
      </c>
      <c r="C46" s="41" t="s">
        <v>82</v>
      </c>
      <c r="D46" s="137">
        <v>5325.4</v>
      </c>
      <c r="E46" s="182" t="e">
        <f>#REF!</f>
        <v>#REF!</v>
      </c>
      <c r="F46" s="175">
        <f>Эсбыт!F47</f>
        <v>8291</v>
      </c>
      <c r="G46" s="182" t="e">
        <f>#REF!</f>
        <v>#REF!</v>
      </c>
      <c r="H46" s="175">
        <f>Эсбыт!H47</f>
        <v>22370</v>
      </c>
      <c r="I46" s="182" t="e">
        <f>#REF!</f>
        <v>#REF!</v>
      </c>
      <c r="J46" s="77">
        <f>Эсбыт!J47</f>
        <v>21335</v>
      </c>
      <c r="K46" s="50" t="e">
        <f>#REF!</f>
        <v>#REF!</v>
      </c>
      <c r="L46" s="82">
        <f>Эсбыт!L47</f>
        <v>12494</v>
      </c>
      <c r="M46" s="195" t="e">
        <f>#REF!</f>
        <v>#REF!</v>
      </c>
      <c r="N46" s="81">
        <f>Эсбыт!N47</f>
        <v>11364</v>
      </c>
      <c r="O46" s="50" t="e">
        <f>#REF!</f>
        <v>#REF!</v>
      </c>
      <c r="P46" s="84">
        <f>Эсбыт!P47</f>
        <v>11746</v>
      </c>
      <c r="Q46" s="195" t="e">
        <f>#REF!</f>
        <v>#REF!</v>
      </c>
      <c r="R46" s="81">
        <f>Эсбыт!R47</f>
        <v>11534</v>
      </c>
      <c r="S46" s="50" t="e">
        <f>#REF!</f>
        <v>#REF!</v>
      </c>
      <c r="T46" s="81">
        <f>Эсбыт!T47</f>
        <v>12455</v>
      </c>
      <c r="U46" s="50"/>
      <c r="V46" s="56"/>
      <c r="W46" s="47"/>
      <c r="X46" s="62"/>
      <c r="Y46" s="43"/>
      <c r="Z46" s="35"/>
      <c r="AA46" s="43"/>
      <c r="AB46" s="35"/>
      <c r="AC46" s="31" t="e">
        <f t="shared" si="2"/>
        <v>#REF!</v>
      </c>
      <c r="AD46" s="30">
        <f t="shared" si="3"/>
        <v>111589</v>
      </c>
      <c r="AE46" s="31" t="e">
        <f t="shared" si="4"/>
        <v>#REF!</v>
      </c>
      <c r="AF46" s="13"/>
      <c r="AG46" s="13"/>
      <c r="AH46" s="13"/>
      <c r="AI46" s="13"/>
      <c r="AJ46" s="13"/>
      <c r="AK46" s="15"/>
      <c r="AL46" s="13"/>
    </row>
    <row r="47" spans="2:38" ht="12.75" customHeight="1">
      <c r="B47" s="160">
        <f t="shared" si="1"/>
        <v>41</v>
      </c>
      <c r="C47" s="170" t="s">
        <v>13</v>
      </c>
      <c r="D47" s="137">
        <v>11675.3</v>
      </c>
      <c r="E47" s="184" t="e">
        <f>#REF!</f>
        <v>#REF!</v>
      </c>
      <c r="F47" s="177">
        <f>Эсбыт!F48</f>
        <v>49381</v>
      </c>
      <c r="G47" s="184" t="e">
        <f>#REF!</f>
        <v>#REF!</v>
      </c>
      <c r="H47" s="177">
        <f>Эсбыт!H48</f>
        <v>39054</v>
      </c>
      <c r="I47" s="184" t="e">
        <f>#REF!</f>
        <v>#REF!</v>
      </c>
      <c r="J47" s="83">
        <f>Эсбыт!J48</f>
        <v>40530</v>
      </c>
      <c r="K47" s="51" t="e">
        <f>#REF!</f>
        <v>#REF!</v>
      </c>
      <c r="L47" s="103">
        <f>Эсбыт!L48</f>
        <v>38021</v>
      </c>
      <c r="M47" s="51" t="e">
        <f>#REF!</f>
        <v>#REF!</v>
      </c>
      <c r="N47" s="130">
        <f>Эсбыт!N48</f>
        <v>34144</v>
      </c>
      <c r="O47" s="51" t="e">
        <f>#REF!</f>
        <v>#REF!</v>
      </c>
      <c r="P47" s="104">
        <f>Эсбыт!P48</f>
        <v>34863</v>
      </c>
      <c r="Q47" s="51" t="e">
        <f>#REF!</f>
        <v>#REF!</v>
      </c>
      <c r="R47" s="130">
        <f>Эсбыт!R48</f>
        <v>34605</v>
      </c>
      <c r="S47" s="51" t="e">
        <f>#REF!</f>
        <v>#REF!</v>
      </c>
      <c r="T47" s="130">
        <f>Эсбыт!T48</f>
        <v>34058</v>
      </c>
      <c r="U47" s="51"/>
      <c r="V47" s="59"/>
      <c r="W47" s="47"/>
      <c r="X47" s="64"/>
      <c r="Y47" s="53"/>
      <c r="Z47" s="36"/>
      <c r="AA47" s="53"/>
      <c r="AB47" s="36"/>
      <c r="AC47" s="105" t="e">
        <f t="shared" si="2"/>
        <v>#REF!</v>
      </c>
      <c r="AD47" s="106">
        <f t="shared" si="3"/>
        <v>304656</v>
      </c>
      <c r="AE47" s="105" t="e">
        <f t="shared" si="4"/>
        <v>#REF!</v>
      </c>
      <c r="AF47" s="13"/>
      <c r="AG47" s="13"/>
      <c r="AH47" s="13"/>
      <c r="AI47" s="13"/>
      <c r="AJ47" s="13"/>
      <c r="AK47" s="15"/>
      <c r="AL47" s="16"/>
    </row>
    <row r="48" spans="2:38" ht="12.75" customHeight="1">
      <c r="B48" s="160">
        <f t="shared" si="1"/>
        <v>42</v>
      </c>
      <c r="C48" s="168" t="s">
        <v>14</v>
      </c>
      <c r="D48" s="139">
        <v>3803.7</v>
      </c>
      <c r="E48" s="182" t="e">
        <f>#REF!</f>
        <v>#REF!</v>
      </c>
      <c r="F48" s="175">
        <f>Эсбыт!F49</f>
        <v>14521</v>
      </c>
      <c r="G48" s="182" t="e">
        <f>#REF!</f>
        <v>#REF!</v>
      </c>
      <c r="H48" s="175">
        <f>Эсбыт!H49</f>
        <v>12148</v>
      </c>
      <c r="I48" s="182" t="e">
        <f>#REF!</f>
        <v>#REF!</v>
      </c>
      <c r="J48" s="77">
        <f>Эсбыт!J49</f>
        <v>12497</v>
      </c>
      <c r="K48" s="50" t="e">
        <f>#REF!</f>
        <v>#REF!</v>
      </c>
      <c r="L48" s="82">
        <f>Эсбыт!L49</f>
        <v>11571</v>
      </c>
      <c r="M48" s="195" t="e">
        <f>#REF!</f>
        <v>#REF!</v>
      </c>
      <c r="N48" s="81">
        <f>Эсбыт!N49</f>
        <v>10802</v>
      </c>
      <c r="O48" s="50" t="e">
        <f>#REF!</f>
        <v>#REF!</v>
      </c>
      <c r="P48" s="84">
        <f>Эсбыт!P49</f>
        <v>10432</v>
      </c>
      <c r="Q48" s="195" t="e">
        <f>#REF!</f>
        <v>#REF!</v>
      </c>
      <c r="R48" s="81">
        <f>Эсбыт!R49</f>
        <v>10175</v>
      </c>
      <c r="S48" s="50" t="e">
        <f>#REF!</f>
        <v>#REF!</v>
      </c>
      <c r="T48" s="81">
        <f>Эсбыт!T49</f>
        <v>10596</v>
      </c>
      <c r="U48" s="52"/>
      <c r="V48" s="60"/>
      <c r="W48" s="46"/>
      <c r="X48" s="65"/>
      <c r="Y48" s="54"/>
      <c r="Z48" s="35"/>
      <c r="AA48" s="54"/>
      <c r="AB48" s="35"/>
      <c r="AC48" s="29" t="e">
        <f t="shared" si="2"/>
        <v>#REF!</v>
      </c>
      <c r="AD48" s="28">
        <f t="shared" si="3"/>
        <v>92742</v>
      </c>
      <c r="AE48" s="31" t="e">
        <f t="shared" si="4"/>
        <v>#REF!</v>
      </c>
      <c r="AF48" s="13"/>
      <c r="AG48" s="13"/>
      <c r="AH48" s="13"/>
      <c r="AI48" s="13"/>
      <c r="AJ48" s="13"/>
      <c r="AK48" s="15"/>
      <c r="AL48" s="13"/>
    </row>
    <row r="49" spans="2:38" ht="12.75" customHeight="1">
      <c r="B49" s="160">
        <f t="shared" si="1"/>
        <v>43</v>
      </c>
      <c r="C49" s="166" t="s">
        <v>15</v>
      </c>
      <c r="D49" s="137">
        <v>13733.1</v>
      </c>
      <c r="E49" s="184" t="e">
        <f>#REF!</f>
        <v>#REF!</v>
      </c>
      <c r="F49" s="177">
        <f>Эсбыт!F50</f>
        <v>50446</v>
      </c>
      <c r="G49" s="184" t="e">
        <f>#REF!</f>
        <v>#REF!</v>
      </c>
      <c r="H49" s="177">
        <f>Эсбыт!H50</f>
        <v>44409</v>
      </c>
      <c r="I49" s="184" t="e">
        <f>#REF!</f>
        <v>#REF!</v>
      </c>
      <c r="J49" s="83">
        <f>Эсбыт!J50</f>
        <v>43006</v>
      </c>
      <c r="K49" s="51" t="e">
        <f>#REF!</f>
        <v>#REF!</v>
      </c>
      <c r="L49" s="103">
        <f>Эсбыт!L50</f>
        <v>40107</v>
      </c>
      <c r="M49" s="51" t="e">
        <f>#REF!</f>
        <v>#REF!</v>
      </c>
      <c r="N49" s="130">
        <f>Эсбыт!N50</f>
        <v>37163</v>
      </c>
      <c r="O49" s="51" t="e">
        <f>#REF!</f>
        <v>#REF!</v>
      </c>
      <c r="P49" s="104">
        <f>Эсбыт!P50</f>
        <v>35945</v>
      </c>
      <c r="Q49" s="51" t="e">
        <f>#REF!</f>
        <v>#REF!</v>
      </c>
      <c r="R49" s="130">
        <f>Эсбыт!R50</f>
        <v>34015</v>
      </c>
      <c r="S49" s="50" t="e">
        <f>#REF!</f>
        <v>#REF!</v>
      </c>
      <c r="T49" s="81">
        <f>Эсбыт!T50</f>
        <v>36410</v>
      </c>
      <c r="U49" s="51"/>
      <c r="V49" s="59"/>
      <c r="W49" s="47"/>
      <c r="X49" s="64"/>
      <c r="Y49" s="53"/>
      <c r="Z49" s="36"/>
      <c r="AA49" s="53"/>
      <c r="AB49" s="36"/>
      <c r="AC49" s="105" t="e">
        <f t="shared" si="2"/>
        <v>#REF!</v>
      </c>
      <c r="AD49" s="106">
        <f t="shared" si="3"/>
        <v>321501</v>
      </c>
      <c r="AE49" s="105" t="e">
        <f t="shared" si="4"/>
        <v>#REF!</v>
      </c>
      <c r="AF49" s="13"/>
      <c r="AG49" s="13"/>
      <c r="AH49" s="13"/>
      <c r="AI49" s="13"/>
      <c r="AJ49" s="13"/>
      <c r="AK49" s="15"/>
      <c r="AL49" s="13"/>
    </row>
    <row r="50" spans="2:38" ht="12.75" customHeight="1">
      <c r="B50" s="160">
        <f t="shared" si="1"/>
        <v>44</v>
      </c>
      <c r="C50" s="169" t="s">
        <v>16</v>
      </c>
      <c r="D50" s="137">
        <v>8981.6</v>
      </c>
      <c r="E50" s="183" t="e">
        <f>#REF!</f>
        <v>#REF!</v>
      </c>
      <c r="F50" s="176">
        <f>Эсбыт!F51</f>
        <v>17831</v>
      </c>
      <c r="G50" s="183" t="e">
        <f>#REF!</f>
        <v>#REF!</v>
      </c>
      <c r="H50" s="176">
        <f>Эсбыт!H51</f>
        <v>18227</v>
      </c>
      <c r="I50" s="183" t="e">
        <f>#REF!</f>
        <v>#REF!</v>
      </c>
      <c r="J50" s="107">
        <f>Эсбыт!J51</f>
        <v>34338</v>
      </c>
      <c r="K50" s="118" t="e">
        <f>#REF!</f>
        <v>#REF!</v>
      </c>
      <c r="L50" s="108">
        <f>Эсбыт!L51</f>
        <v>27843</v>
      </c>
      <c r="M50" s="118" t="e">
        <f>#REF!</f>
        <v>#REF!</v>
      </c>
      <c r="N50" s="110">
        <f>Эсбыт!N51</f>
        <v>26354</v>
      </c>
      <c r="O50" s="118" t="e">
        <f>#REF!</f>
        <v>#REF!</v>
      </c>
      <c r="P50" s="109">
        <f>Эсбыт!P51</f>
        <v>25328</v>
      </c>
      <c r="Q50" s="118" t="e">
        <f>#REF!</f>
        <v>#REF!</v>
      </c>
      <c r="R50" s="110">
        <f>Эсбыт!R51</f>
        <v>23791</v>
      </c>
      <c r="S50" s="118" t="e">
        <f>#REF!</f>
        <v>#REF!</v>
      </c>
      <c r="T50" s="110">
        <f>Эсбыт!T51</f>
        <v>25872</v>
      </c>
      <c r="U50" s="118"/>
      <c r="V50" s="113"/>
      <c r="W50" s="114"/>
      <c r="X50" s="111"/>
      <c r="Y50" s="112"/>
      <c r="Z50" s="115"/>
      <c r="AA50" s="112"/>
      <c r="AB50" s="115"/>
      <c r="AC50" s="116" t="e">
        <f t="shared" si="2"/>
        <v>#REF!</v>
      </c>
      <c r="AD50" s="117">
        <f t="shared" si="3"/>
        <v>199584</v>
      </c>
      <c r="AE50" s="116" t="e">
        <f t="shared" si="4"/>
        <v>#REF!</v>
      </c>
      <c r="AF50" s="13"/>
      <c r="AG50" s="13"/>
      <c r="AH50" s="13"/>
      <c r="AI50" s="13"/>
      <c r="AJ50" s="13"/>
      <c r="AK50" s="15"/>
      <c r="AL50" s="13"/>
    </row>
    <row r="51" spans="2:38" ht="12.75" customHeight="1">
      <c r="B51" s="160">
        <f t="shared" si="1"/>
        <v>45</v>
      </c>
      <c r="C51" s="41" t="s">
        <v>17</v>
      </c>
      <c r="D51" s="137">
        <v>4789.4</v>
      </c>
      <c r="E51" s="182" t="e">
        <f>#REF!</f>
        <v>#REF!</v>
      </c>
      <c r="F51" s="175">
        <f>Эсбыт!F54</f>
        <v>37698</v>
      </c>
      <c r="G51" s="182" t="e">
        <f>#REF!</f>
        <v>#REF!</v>
      </c>
      <c r="H51" s="175">
        <f>Эсбыт!H54</f>
        <v>37026</v>
      </c>
      <c r="I51" s="182" t="e">
        <f>#REF!</f>
        <v>#REF!</v>
      </c>
      <c r="J51" s="77">
        <f>Эсбыт!J54</f>
        <v>20015</v>
      </c>
      <c r="K51" s="50" t="e">
        <f>#REF!</f>
        <v>#REF!</v>
      </c>
      <c r="L51" s="82">
        <f>Эсбыт!L54</f>
        <v>14724</v>
      </c>
      <c r="M51" s="195" t="e">
        <f>#REF!</f>
        <v>#REF!</v>
      </c>
      <c r="N51" s="81">
        <f>Эсбыт!N54</f>
        <v>13846</v>
      </c>
      <c r="O51" s="50" t="e">
        <f>#REF!</f>
        <v>#REF!</v>
      </c>
      <c r="P51" s="84">
        <f>Эсбыт!P54</f>
        <v>13622</v>
      </c>
      <c r="Q51" s="195" t="e">
        <f>#REF!</f>
        <v>#REF!</v>
      </c>
      <c r="R51" s="81">
        <f>Эсбыт!R54</f>
        <v>12732</v>
      </c>
      <c r="S51" s="50" t="e">
        <f>#REF!</f>
        <v>#REF!</v>
      </c>
      <c r="T51" s="81">
        <f>Эсбыт!T54</f>
        <v>13436</v>
      </c>
      <c r="U51" s="50"/>
      <c r="V51" s="56"/>
      <c r="W51" s="47"/>
      <c r="X51" s="62"/>
      <c r="Y51" s="43"/>
      <c r="Z51" s="35"/>
      <c r="AA51" s="43"/>
      <c r="AB51" s="35"/>
      <c r="AC51" s="31" t="e">
        <f t="shared" si="2"/>
        <v>#REF!</v>
      </c>
      <c r="AD51" s="30">
        <f t="shared" si="3"/>
        <v>163099</v>
      </c>
      <c r="AE51" s="31" t="e">
        <f t="shared" si="4"/>
        <v>#REF!</v>
      </c>
      <c r="AF51" s="13"/>
      <c r="AG51" s="13"/>
      <c r="AH51" s="13"/>
      <c r="AI51" s="13"/>
      <c r="AJ51" s="13"/>
      <c r="AK51" s="15"/>
      <c r="AL51" s="13"/>
    </row>
    <row r="52" spans="2:38" ht="12.75" customHeight="1">
      <c r="B52" s="160">
        <f t="shared" si="1"/>
        <v>46</v>
      </c>
      <c r="C52" s="170" t="s">
        <v>18</v>
      </c>
      <c r="D52" s="137">
        <v>5273.8</v>
      </c>
      <c r="E52" s="184" t="e">
        <f>#REF!</f>
        <v>#REF!</v>
      </c>
      <c r="F52" s="177">
        <f>Эсбыт!F55</f>
        <v>19558</v>
      </c>
      <c r="G52" s="184" t="e">
        <f>#REF!</f>
        <v>#REF!</v>
      </c>
      <c r="H52" s="177">
        <f>Эсбыт!H55</f>
        <v>20433</v>
      </c>
      <c r="I52" s="184" t="e">
        <f>#REF!</f>
        <v>#REF!</v>
      </c>
      <c r="J52" s="83">
        <f>Эсбыт!J55</f>
        <v>24183</v>
      </c>
      <c r="K52" s="51" t="e">
        <f>#REF!</f>
        <v>#REF!</v>
      </c>
      <c r="L52" s="103">
        <f>Эсбыт!L55</f>
        <v>17421</v>
      </c>
      <c r="M52" s="51" t="e">
        <f>#REF!</f>
        <v>#REF!</v>
      </c>
      <c r="N52" s="130">
        <f>Эсбыт!N55</f>
        <v>15682</v>
      </c>
      <c r="O52" s="51" t="e">
        <f>#REF!</f>
        <v>#REF!</v>
      </c>
      <c r="P52" s="104">
        <f>Эсбыт!P55</f>
        <v>15897</v>
      </c>
      <c r="Q52" s="195" t="e">
        <f>#REF!</f>
        <v>#REF!</v>
      </c>
      <c r="R52" s="81">
        <f>Эсбыт!R55</f>
        <v>14912</v>
      </c>
      <c r="S52" s="50" t="e">
        <f>#REF!</f>
        <v>#REF!</v>
      </c>
      <c r="T52" s="81">
        <f>Эсбыт!T55</f>
        <v>15308</v>
      </c>
      <c r="U52" s="51"/>
      <c r="V52" s="59"/>
      <c r="W52" s="47"/>
      <c r="X52" s="64"/>
      <c r="Y52" s="53"/>
      <c r="Z52" s="36"/>
      <c r="AA52" s="53"/>
      <c r="AB52" s="36"/>
      <c r="AC52" s="105" t="e">
        <f t="shared" si="2"/>
        <v>#REF!</v>
      </c>
      <c r="AD52" s="106">
        <f t="shared" si="3"/>
        <v>143394</v>
      </c>
      <c r="AE52" s="105" t="e">
        <f t="shared" si="4"/>
        <v>#REF!</v>
      </c>
      <c r="AF52" s="13"/>
      <c r="AG52" s="13"/>
      <c r="AH52" s="13"/>
      <c r="AI52" s="13"/>
      <c r="AJ52" s="13"/>
      <c r="AK52" s="15"/>
      <c r="AL52" s="16"/>
    </row>
    <row r="53" spans="2:38" ht="12.75" customHeight="1">
      <c r="B53" s="160">
        <f t="shared" si="1"/>
        <v>47</v>
      </c>
      <c r="C53" s="41" t="s">
        <v>19</v>
      </c>
      <c r="D53" s="137">
        <v>11125.8</v>
      </c>
      <c r="E53" s="182" t="e">
        <f>#REF!</f>
        <v>#REF!</v>
      </c>
      <c r="F53" s="175">
        <f>Эсбыт!F56</f>
        <v>43240</v>
      </c>
      <c r="G53" s="182" t="e">
        <f>#REF!</f>
        <v>#REF!</v>
      </c>
      <c r="H53" s="175">
        <f>Эсбыт!H56</f>
        <v>38328</v>
      </c>
      <c r="I53" s="182" t="e">
        <f>#REF!</f>
        <v>#REF!</v>
      </c>
      <c r="J53" s="77">
        <f>Эсбыт!J56</f>
        <v>34756</v>
      </c>
      <c r="K53" s="50" t="e">
        <f>#REF!</f>
        <v>#REF!</v>
      </c>
      <c r="L53" s="82">
        <f>Эсбыт!L56</f>
        <v>32542</v>
      </c>
      <c r="M53" s="195" t="e">
        <f>#REF!</f>
        <v>#REF!</v>
      </c>
      <c r="N53" s="81">
        <f>Эсбыт!N56</f>
        <v>29906</v>
      </c>
      <c r="O53" s="50" t="e">
        <f>#REF!</f>
        <v>#REF!</v>
      </c>
      <c r="P53" s="84">
        <f>Эсбыт!P56</f>
        <v>35292</v>
      </c>
      <c r="Q53" s="195" t="e">
        <f>#REF!</f>
        <v>#REF!</v>
      </c>
      <c r="R53" s="81">
        <f>Эсбыт!R56</f>
        <v>33331</v>
      </c>
      <c r="S53" s="50" t="e">
        <f>#REF!</f>
        <v>#REF!</v>
      </c>
      <c r="T53" s="81">
        <f>Эсбыт!T56</f>
        <v>40882</v>
      </c>
      <c r="U53" s="50"/>
      <c r="V53" s="56"/>
      <c r="W53" s="47"/>
      <c r="X53" s="62"/>
      <c r="Y53" s="43"/>
      <c r="Z53" s="35"/>
      <c r="AA53" s="43"/>
      <c r="AB53" s="35"/>
      <c r="AC53" s="31" t="e">
        <f t="shared" si="2"/>
        <v>#REF!</v>
      </c>
      <c r="AD53" s="30">
        <f t="shared" si="3"/>
        <v>288277</v>
      </c>
      <c r="AE53" s="31" t="e">
        <f t="shared" si="4"/>
        <v>#REF!</v>
      </c>
      <c r="AF53" s="13"/>
      <c r="AG53" s="13"/>
      <c r="AH53" s="13"/>
      <c r="AI53" s="13"/>
      <c r="AJ53" s="13"/>
      <c r="AK53" s="15"/>
      <c r="AL53" s="13"/>
    </row>
    <row r="54" spans="2:38" ht="12.75" customHeight="1">
      <c r="B54" s="160">
        <f t="shared" si="1"/>
        <v>48</v>
      </c>
      <c r="C54" s="41" t="s">
        <v>67</v>
      </c>
      <c r="D54" s="137">
        <v>6713.5</v>
      </c>
      <c r="E54" s="182" t="e">
        <f>#REF!</f>
        <v>#REF!</v>
      </c>
      <c r="F54" s="175">
        <f>Эсбыт!F57</f>
        <v>27800</v>
      </c>
      <c r="G54" s="182" t="e">
        <f>#REF!</f>
        <v>#REF!</v>
      </c>
      <c r="H54" s="175">
        <f>Эсбыт!H57</f>
        <v>34655</v>
      </c>
      <c r="I54" s="182" t="e">
        <f>#REF!</f>
        <v>#REF!</v>
      </c>
      <c r="J54" s="77">
        <f>Эсбыт!J57</f>
        <v>30502</v>
      </c>
      <c r="K54" s="50" t="e">
        <f>#REF!</f>
        <v>#REF!</v>
      </c>
      <c r="L54" s="82">
        <f>Эсбыт!L57</f>
        <v>30417</v>
      </c>
      <c r="M54" s="195" t="e">
        <f>#REF!</f>
        <v>#REF!</v>
      </c>
      <c r="N54" s="81">
        <f>Эсбыт!N57</f>
        <v>28124</v>
      </c>
      <c r="O54" s="50" t="e">
        <f>#REF!</f>
        <v>#REF!</v>
      </c>
      <c r="P54" s="84">
        <f>Эсбыт!P57</f>
        <v>27113</v>
      </c>
      <c r="Q54" s="195" t="e">
        <f>#REF!</f>
        <v>#REF!</v>
      </c>
      <c r="R54" s="81">
        <f>Эсбыт!R57</f>
        <v>24758</v>
      </c>
      <c r="S54" s="50" t="e">
        <f>#REF!</f>
        <v>#REF!</v>
      </c>
      <c r="T54" s="81">
        <f>Эсбыт!T57</f>
        <v>29988</v>
      </c>
      <c r="U54" s="50"/>
      <c r="V54" s="56"/>
      <c r="W54" s="47"/>
      <c r="X54" s="62"/>
      <c r="Y54" s="43"/>
      <c r="Z54" s="35"/>
      <c r="AA54" s="43"/>
      <c r="AB54" s="35"/>
      <c r="AC54" s="31" t="e">
        <f aca="true" t="shared" si="5" ref="AC54:AD57">AA54+Y54+W54+U54+S54+Q54+O54+M54+K54+I54+G54+E54</f>
        <v>#REF!</v>
      </c>
      <c r="AD54" s="30">
        <f t="shared" si="5"/>
        <v>233357</v>
      </c>
      <c r="AE54" s="31" t="e">
        <f>AD54-AC54</f>
        <v>#REF!</v>
      </c>
      <c r="AF54" s="13"/>
      <c r="AG54" s="13"/>
      <c r="AH54" s="13"/>
      <c r="AI54" s="13"/>
      <c r="AJ54" s="13"/>
      <c r="AK54" s="15"/>
      <c r="AL54" s="16"/>
    </row>
    <row r="55" spans="2:38" ht="12.75" customHeight="1">
      <c r="B55" s="162">
        <f t="shared" si="1"/>
        <v>49</v>
      </c>
      <c r="C55" s="169" t="s">
        <v>83</v>
      </c>
      <c r="D55" s="138">
        <v>6718.7</v>
      </c>
      <c r="E55" s="119" t="e">
        <f>#REF!</f>
        <v>#REF!</v>
      </c>
      <c r="F55" s="122">
        <f>Эсбыт!F58</f>
        <v>24500</v>
      </c>
      <c r="G55" s="119" t="e">
        <f>#REF!</f>
        <v>#REF!</v>
      </c>
      <c r="H55" s="122">
        <f>Эсбыт!H58</f>
        <v>27041</v>
      </c>
      <c r="I55" s="119" t="e">
        <f>#REF!</f>
        <v>#REF!</v>
      </c>
      <c r="J55" s="120">
        <f>Эсбыт!J58</f>
        <v>28509</v>
      </c>
      <c r="K55" s="119" t="e">
        <f>#REF!</f>
        <v>#REF!</v>
      </c>
      <c r="L55" s="121">
        <f>Эсбыт!L58</f>
        <v>25060</v>
      </c>
      <c r="M55" s="119" t="e">
        <f>#REF!</f>
        <v>#REF!</v>
      </c>
      <c r="N55" s="120">
        <f>Эсбыт!N58</f>
        <v>23966</v>
      </c>
      <c r="O55" s="119" t="e">
        <f>#REF!</f>
        <v>#REF!</v>
      </c>
      <c r="P55" s="122">
        <f>Эсбыт!P58</f>
        <v>22687</v>
      </c>
      <c r="Q55" s="118" t="e">
        <f>#REF!</f>
        <v>#REF!</v>
      </c>
      <c r="R55" s="110">
        <f>Эсбыт!R58</f>
        <v>21696</v>
      </c>
      <c r="S55" s="118" t="e">
        <f>#REF!</f>
        <v>#REF!</v>
      </c>
      <c r="T55" s="110">
        <f>Эсбыт!T58</f>
        <v>22656</v>
      </c>
      <c r="U55" s="119"/>
      <c r="V55" s="125"/>
      <c r="W55" s="123"/>
      <c r="X55" s="124"/>
      <c r="Y55" s="126"/>
      <c r="Z55" s="127"/>
      <c r="AA55" s="126"/>
      <c r="AB55" s="127"/>
      <c r="AC55" s="128" t="e">
        <f t="shared" si="5"/>
        <v>#REF!</v>
      </c>
      <c r="AD55" s="129">
        <f t="shared" si="5"/>
        <v>196115</v>
      </c>
      <c r="AE55" s="128" t="e">
        <f>AD55-AC55</f>
        <v>#REF!</v>
      </c>
      <c r="AF55" s="13"/>
      <c r="AG55" s="13"/>
      <c r="AH55" s="13"/>
      <c r="AI55" s="13"/>
      <c r="AJ55" s="13"/>
      <c r="AK55" s="15"/>
      <c r="AL55" s="16"/>
    </row>
    <row r="56" spans="2:38" ht="12.75" customHeight="1">
      <c r="B56" s="160">
        <f t="shared" si="1"/>
        <v>50</v>
      </c>
      <c r="C56" s="167" t="s">
        <v>84</v>
      </c>
      <c r="D56" s="138">
        <v>6706.5</v>
      </c>
      <c r="E56" s="91" t="e">
        <f>#REF!</f>
        <v>#REF!</v>
      </c>
      <c r="F56" s="94">
        <f>Эсбыт!F59</f>
        <v>14631</v>
      </c>
      <c r="G56" s="91" t="e">
        <f>#REF!</f>
        <v>#REF!</v>
      </c>
      <c r="H56" s="94">
        <f>Эсбыт!H59</f>
        <v>22858</v>
      </c>
      <c r="I56" s="91" t="e">
        <f>#REF!</f>
        <v>#REF!</v>
      </c>
      <c r="J56" s="92">
        <f>Эсбыт!J59</f>
        <v>28774</v>
      </c>
      <c r="K56" s="91" t="e">
        <f>#REF!</f>
        <v>#REF!</v>
      </c>
      <c r="L56" s="93">
        <f>Эсбыт!L60</f>
        <v>0</v>
      </c>
      <c r="M56" s="91" t="e">
        <f>#REF!</f>
        <v>#REF!</v>
      </c>
      <c r="N56" s="92">
        <f>Эсбыт!N59</f>
        <v>24648</v>
      </c>
      <c r="O56" s="91" t="e">
        <f>#REF!</f>
        <v>#REF!</v>
      </c>
      <c r="P56" s="94">
        <f>Эсбыт!P59</f>
        <v>23874</v>
      </c>
      <c r="Q56" s="102" t="e">
        <f>#REF!</f>
        <v>#REF!</v>
      </c>
      <c r="R56" s="133">
        <f>Эсбыт!R59</f>
        <v>22317</v>
      </c>
      <c r="S56" s="102" t="e">
        <f>#REF!</f>
        <v>#REF!</v>
      </c>
      <c r="T56" s="133">
        <f>Эсбыт!T59</f>
        <v>24912</v>
      </c>
      <c r="U56" s="91"/>
      <c r="V56" s="95"/>
      <c r="W56" s="96"/>
      <c r="X56" s="97"/>
      <c r="Y56" s="98"/>
      <c r="Z56" s="99"/>
      <c r="AA56" s="98"/>
      <c r="AB56" s="99"/>
      <c r="AC56" s="100" t="e">
        <f t="shared" si="5"/>
        <v>#REF!</v>
      </c>
      <c r="AD56" s="101">
        <f t="shared" si="5"/>
        <v>162014</v>
      </c>
      <c r="AE56" s="100" t="e">
        <f>AD56-AC56</f>
        <v>#REF!</v>
      </c>
      <c r="AF56" s="13"/>
      <c r="AG56" s="13"/>
      <c r="AH56" s="13"/>
      <c r="AI56" s="13"/>
      <c r="AJ56" s="13"/>
      <c r="AK56" s="15"/>
      <c r="AL56" s="16"/>
    </row>
    <row r="57" spans="2:38" ht="12.75" customHeight="1">
      <c r="B57" s="160">
        <f t="shared" si="1"/>
        <v>51</v>
      </c>
      <c r="C57" s="170" t="s">
        <v>90</v>
      </c>
      <c r="D57" s="135">
        <v>6708.8</v>
      </c>
      <c r="E57" s="142"/>
      <c r="F57" s="145"/>
      <c r="G57" s="142"/>
      <c r="H57" s="145"/>
      <c r="I57" s="142"/>
      <c r="J57" s="143"/>
      <c r="K57" s="142"/>
      <c r="L57" s="144"/>
      <c r="M57" s="142"/>
      <c r="N57" s="143"/>
      <c r="O57" s="142"/>
      <c r="P57" s="145"/>
      <c r="Q57" s="51"/>
      <c r="R57" s="130"/>
      <c r="S57" s="50" t="e">
        <f>#REF!</f>
        <v>#REF!</v>
      </c>
      <c r="T57" s="81">
        <f>Эсбыт!T60</f>
        <v>6015</v>
      </c>
      <c r="U57" s="142"/>
      <c r="V57" s="148"/>
      <c r="W57" s="146"/>
      <c r="X57" s="147"/>
      <c r="Y57" s="149"/>
      <c r="Z57" s="150"/>
      <c r="AA57" s="149"/>
      <c r="AB57" s="150"/>
      <c r="AC57" s="151" t="e">
        <f t="shared" si="5"/>
        <v>#REF!</v>
      </c>
      <c r="AD57" s="152">
        <f t="shared" si="5"/>
        <v>6015</v>
      </c>
      <c r="AE57" s="151" t="e">
        <f>AD57-AC57</f>
        <v>#REF!</v>
      </c>
      <c r="AF57" s="13"/>
      <c r="AG57" s="13"/>
      <c r="AH57" s="13"/>
      <c r="AI57" s="13"/>
      <c r="AJ57" s="13"/>
      <c r="AK57" s="15"/>
      <c r="AL57" s="16"/>
    </row>
    <row r="58" spans="2:38" ht="12.75" customHeight="1">
      <c r="B58" s="160">
        <f t="shared" si="1"/>
        <v>52</v>
      </c>
      <c r="C58" s="41" t="s">
        <v>20</v>
      </c>
      <c r="D58" s="137">
        <v>11638.3</v>
      </c>
      <c r="E58" s="182" t="e">
        <f>#REF!</f>
        <v>#REF!</v>
      </c>
      <c r="F58" s="175">
        <f>Эсбыт!F61</f>
        <v>33344</v>
      </c>
      <c r="G58" s="182" t="e">
        <f>#REF!</f>
        <v>#REF!</v>
      </c>
      <c r="H58" s="175">
        <f>Эсбыт!H61</f>
        <v>35538</v>
      </c>
      <c r="I58" s="182" t="e">
        <f>#REF!</f>
        <v>#REF!</v>
      </c>
      <c r="J58" s="77">
        <f>Эсбыт!J61</f>
        <v>31250</v>
      </c>
      <c r="K58" s="50" t="e">
        <f>#REF!</f>
        <v>#REF!</v>
      </c>
      <c r="L58" s="82">
        <f>Эсбыт!L62</f>
        <v>28080</v>
      </c>
      <c r="M58" s="195" t="e">
        <f>#REF!</f>
        <v>#REF!</v>
      </c>
      <c r="N58" s="81">
        <f>Эсбыт!N61</f>
        <v>24667</v>
      </c>
      <c r="O58" s="50" t="e">
        <f>#REF!</f>
        <v>#REF!</v>
      </c>
      <c r="P58" s="84">
        <f>Эсбыт!P61</f>
        <v>28059</v>
      </c>
      <c r="Q58" s="195" t="e">
        <f>#REF!</f>
        <v>#REF!</v>
      </c>
      <c r="R58" s="81">
        <f>Эсбыт!R61</f>
        <v>24117</v>
      </c>
      <c r="S58" s="50" t="e">
        <f>#REF!</f>
        <v>#REF!</v>
      </c>
      <c r="T58" s="81">
        <f>Эсбыт!T61</f>
        <v>27101</v>
      </c>
      <c r="U58" s="50"/>
      <c r="V58" s="56"/>
      <c r="W58" s="47"/>
      <c r="X58" s="62"/>
      <c r="Y58" s="43"/>
      <c r="Z58" s="35"/>
      <c r="AA58" s="43"/>
      <c r="AB58" s="35"/>
      <c r="AC58" s="31" t="e">
        <f t="shared" si="2"/>
        <v>#REF!</v>
      </c>
      <c r="AD58" s="30">
        <f t="shared" si="3"/>
        <v>232156</v>
      </c>
      <c r="AE58" s="31" t="e">
        <f t="shared" si="4"/>
        <v>#REF!</v>
      </c>
      <c r="AF58" s="13"/>
      <c r="AG58" s="13"/>
      <c r="AH58" s="13"/>
      <c r="AI58" s="13"/>
      <c r="AJ58" s="13"/>
      <c r="AK58" s="15"/>
      <c r="AL58" s="13"/>
    </row>
    <row r="59" spans="2:38" ht="12.75" customHeight="1">
      <c r="B59" s="160">
        <f t="shared" si="1"/>
        <v>53</v>
      </c>
      <c r="C59" s="41" t="s">
        <v>21</v>
      </c>
      <c r="D59" s="137">
        <v>9185</v>
      </c>
      <c r="E59" s="182" t="e">
        <f>#REF!</f>
        <v>#REF!</v>
      </c>
      <c r="F59" s="175">
        <f>Эсбыт!F62</f>
        <v>33874</v>
      </c>
      <c r="G59" s="182" t="e">
        <f>#REF!</f>
        <v>#REF!</v>
      </c>
      <c r="H59" s="175">
        <f>Эсбыт!H62</f>
        <v>30744</v>
      </c>
      <c r="I59" s="182" t="e">
        <f>#REF!</f>
        <v>#REF!</v>
      </c>
      <c r="J59" s="77">
        <f>Эсбыт!J62</f>
        <v>31881</v>
      </c>
      <c r="K59" s="50" t="e">
        <f>#REF!</f>
        <v>#REF!</v>
      </c>
      <c r="L59" s="82">
        <f>Эсбыт!L63</f>
        <v>26146</v>
      </c>
      <c r="M59" s="195" t="e">
        <f>#REF!</f>
        <v>#REF!</v>
      </c>
      <c r="N59" s="81">
        <f>Эсбыт!N62</f>
        <v>24852</v>
      </c>
      <c r="O59" s="50" t="e">
        <f>#REF!</f>
        <v>#REF!</v>
      </c>
      <c r="P59" s="84">
        <f>Эсбыт!P62</f>
        <v>27621</v>
      </c>
      <c r="Q59" s="195" t="e">
        <f>#REF!</f>
        <v>#REF!</v>
      </c>
      <c r="R59" s="81">
        <f>Эсбыт!R62</f>
        <v>23163</v>
      </c>
      <c r="S59" s="50" t="e">
        <f>#REF!</f>
        <v>#REF!</v>
      </c>
      <c r="T59" s="81">
        <f>Эсбыт!T62</f>
        <v>25493</v>
      </c>
      <c r="U59" s="50"/>
      <c r="V59" s="56"/>
      <c r="W59" s="47"/>
      <c r="X59" s="62"/>
      <c r="Y59" s="43"/>
      <c r="Z59" s="35"/>
      <c r="AA59" s="43"/>
      <c r="AB59" s="35"/>
      <c r="AC59" s="31" t="e">
        <f t="shared" si="2"/>
        <v>#REF!</v>
      </c>
      <c r="AD59" s="30">
        <f t="shared" si="3"/>
        <v>223774</v>
      </c>
      <c r="AE59" s="31" t="e">
        <f t="shared" si="4"/>
        <v>#REF!</v>
      </c>
      <c r="AF59" s="13"/>
      <c r="AG59" s="13"/>
      <c r="AH59" s="13"/>
      <c r="AI59" s="13"/>
      <c r="AJ59" s="13"/>
      <c r="AK59" s="15"/>
      <c r="AL59" s="16"/>
    </row>
    <row r="60" spans="2:38" ht="12.75" customHeight="1">
      <c r="B60" s="160">
        <f t="shared" si="1"/>
        <v>54</v>
      </c>
      <c r="C60" s="41" t="s">
        <v>22</v>
      </c>
      <c r="D60" s="137">
        <v>9190.4</v>
      </c>
      <c r="E60" s="182" t="e">
        <f>#REF!</f>
        <v>#REF!</v>
      </c>
      <c r="F60" s="175">
        <f>Эсбыт!F63</f>
        <v>30567</v>
      </c>
      <c r="G60" s="182" t="e">
        <f>#REF!</f>
        <v>#REF!</v>
      </c>
      <c r="H60" s="175">
        <f>Эсбыт!H63</f>
        <v>29104</v>
      </c>
      <c r="I60" s="182" t="e">
        <f>#REF!</f>
        <v>#REF!</v>
      </c>
      <c r="J60" s="77">
        <f>Эсбыт!J63</f>
        <v>27669</v>
      </c>
      <c r="K60" s="50" t="e">
        <f>#REF!</f>
        <v>#REF!</v>
      </c>
      <c r="L60" s="82">
        <f>Эсбыт!L64</f>
        <v>27141</v>
      </c>
      <c r="M60" s="195" t="e">
        <f>#REF!</f>
        <v>#REF!</v>
      </c>
      <c r="N60" s="81">
        <f>Эсбыт!N63</f>
        <v>22682</v>
      </c>
      <c r="O60" s="50" t="e">
        <f>#REF!</f>
        <v>#REF!</v>
      </c>
      <c r="P60" s="84">
        <f>Эсбыт!P63</f>
        <v>25838</v>
      </c>
      <c r="Q60" s="195" t="e">
        <f>#REF!</f>
        <v>#REF!</v>
      </c>
      <c r="R60" s="81">
        <f>Эсбыт!R63</f>
        <v>22327</v>
      </c>
      <c r="S60" s="50" t="e">
        <f>#REF!</f>
        <v>#REF!</v>
      </c>
      <c r="T60" s="81">
        <f>Эсбыт!T63</f>
        <v>24755</v>
      </c>
      <c r="U60" s="50"/>
      <c r="V60" s="56"/>
      <c r="W60" s="47"/>
      <c r="X60" s="62"/>
      <c r="Y60" s="43"/>
      <c r="Z60" s="35"/>
      <c r="AA60" s="43"/>
      <c r="AB60" s="35"/>
      <c r="AC60" s="31" t="e">
        <f t="shared" si="2"/>
        <v>#REF!</v>
      </c>
      <c r="AD60" s="30">
        <f t="shared" si="3"/>
        <v>210083</v>
      </c>
      <c r="AE60" s="31" t="e">
        <f t="shared" si="4"/>
        <v>#REF!</v>
      </c>
      <c r="AF60" s="13"/>
      <c r="AG60" s="13"/>
      <c r="AH60" s="13"/>
      <c r="AI60" s="13"/>
      <c r="AJ60" s="13"/>
      <c r="AK60" s="15"/>
      <c r="AL60" s="13"/>
    </row>
    <row r="61" spans="2:38" ht="12.75" customHeight="1">
      <c r="B61" s="160">
        <f t="shared" si="1"/>
        <v>55</v>
      </c>
      <c r="C61" s="41" t="s">
        <v>23</v>
      </c>
      <c r="D61" s="137">
        <v>9187.9</v>
      </c>
      <c r="E61" s="182" t="e">
        <f>#REF!</f>
        <v>#REF!</v>
      </c>
      <c r="F61" s="175">
        <f>Эсбыт!F64</f>
        <v>28673</v>
      </c>
      <c r="G61" s="182" t="e">
        <f>#REF!</f>
        <v>#REF!</v>
      </c>
      <c r="H61" s="175">
        <f>Эсбыт!H64</f>
        <v>35060</v>
      </c>
      <c r="I61" s="182" t="e">
        <f>#REF!</f>
        <v>#REF!</v>
      </c>
      <c r="J61" s="77">
        <f>Эсбыт!J64</f>
        <v>36645</v>
      </c>
      <c r="K61" s="50" t="e">
        <f>#REF!</f>
        <v>#REF!</v>
      </c>
      <c r="L61" s="82">
        <f>Эсбыт!L65</f>
        <v>27711</v>
      </c>
      <c r="M61" s="195" t="e">
        <f>#REF!</f>
        <v>#REF!</v>
      </c>
      <c r="N61" s="81">
        <f>Эсбыт!N64</f>
        <v>23681</v>
      </c>
      <c r="O61" s="50" t="e">
        <f>#REF!</f>
        <v>#REF!</v>
      </c>
      <c r="P61" s="84">
        <f>Эсбыт!P64</f>
        <v>25954</v>
      </c>
      <c r="Q61" s="195" t="e">
        <f>#REF!</f>
        <v>#REF!</v>
      </c>
      <c r="R61" s="81">
        <f>Эсбыт!R64</f>
        <v>22003</v>
      </c>
      <c r="S61" s="50" t="e">
        <f>#REF!</f>
        <v>#REF!</v>
      </c>
      <c r="T61" s="81">
        <f>Эсбыт!T64</f>
        <v>25086</v>
      </c>
      <c r="U61" s="50"/>
      <c r="V61" s="56"/>
      <c r="W61" s="47"/>
      <c r="X61" s="62"/>
      <c r="Y61" s="43"/>
      <c r="Z61" s="35"/>
      <c r="AA61" s="43"/>
      <c r="AB61" s="35"/>
      <c r="AC61" s="31" t="e">
        <f t="shared" si="2"/>
        <v>#REF!</v>
      </c>
      <c r="AD61" s="30">
        <f t="shared" si="3"/>
        <v>224813</v>
      </c>
      <c r="AE61" s="31" t="e">
        <f t="shared" si="4"/>
        <v>#REF!</v>
      </c>
      <c r="AF61" s="13"/>
      <c r="AG61" s="13"/>
      <c r="AH61" s="13"/>
      <c r="AI61" s="13"/>
      <c r="AJ61" s="13"/>
      <c r="AK61" s="15"/>
      <c r="AL61" s="16"/>
    </row>
    <row r="62" spans="2:38" ht="12.75" customHeight="1">
      <c r="B62" s="160">
        <f t="shared" si="1"/>
        <v>56</v>
      </c>
      <c r="C62" s="41" t="s">
        <v>24</v>
      </c>
      <c r="D62" s="137">
        <v>9187.1</v>
      </c>
      <c r="E62" s="182" t="e">
        <f>#REF!</f>
        <v>#REF!</v>
      </c>
      <c r="F62" s="175">
        <f>Эсбыт!F65</f>
        <v>34700</v>
      </c>
      <c r="G62" s="182" t="e">
        <f>#REF!</f>
        <v>#REF!</v>
      </c>
      <c r="H62" s="175">
        <f>Эсбыт!H65</f>
        <v>31047</v>
      </c>
      <c r="I62" s="182" t="e">
        <f>#REF!</f>
        <v>#REF!</v>
      </c>
      <c r="J62" s="77">
        <f>Эсбыт!J65</f>
        <v>29764</v>
      </c>
      <c r="K62" s="50" t="e">
        <f>#REF!</f>
        <v>#REF!</v>
      </c>
      <c r="L62" s="82">
        <f>Эсбыт!L66</f>
        <v>18369</v>
      </c>
      <c r="M62" s="195" t="e">
        <f>#REF!</f>
        <v>#REF!</v>
      </c>
      <c r="N62" s="81">
        <f>Эсбыт!N65</f>
        <v>23971</v>
      </c>
      <c r="O62" s="50" t="e">
        <f>#REF!</f>
        <v>#REF!</v>
      </c>
      <c r="P62" s="84">
        <f>Эсбыт!P65</f>
        <v>27165</v>
      </c>
      <c r="Q62" s="195" t="e">
        <f>#REF!</f>
        <v>#REF!</v>
      </c>
      <c r="R62" s="81">
        <f>Эсбыт!R65</f>
        <v>22599</v>
      </c>
      <c r="S62" s="50" t="e">
        <f>#REF!</f>
        <v>#REF!</v>
      </c>
      <c r="T62" s="81">
        <f>Эсбыт!T65</f>
        <v>25831</v>
      </c>
      <c r="U62" s="43"/>
      <c r="V62" s="56"/>
      <c r="W62" s="45"/>
      <c r="X62" s="62"/>
      <c r="Y62" s="43"/>
      <c r="Z62" s="35"/>
      <c r="AA62" s="43"/>
      <c r="AB62" s="35"/>
      <c r="AC62" s="31" t="e">
        <f t="shared" si="2"/>
        <v>#REF!</v>
      </c>
      <c r="AD62" s="30">
        <f t="shared" si="3"/>
        <v>213446</v>
      </c>
      <c r="AE62" s="31" t="e">
        <f t="shared" si="4"/>
        <v>#REF!</v>
      </c>
      <c r="AF62" s="13"/>
      <c r="AG62" s="13"/>
      <c r="AH62" s="13"/>
      <c r="AI62" s="13"/>
      <c r="AJ62" s="13"/>
      <c r="AK62" s="15"/>
      <c r="AL62" s="16"/>
    </row>
    <row r="63" spans="2:38" ht="12.75" customHeight="1">
      <c r="B63" s="160">
        <f t="shared" si="1"/>
        <v>57</v>
      </c>
      <c r="C63" s="41" t="s">
        <v>25</v>
      </c>
      <c r="D63" s="137">
        <v>6886.8</v>
      </c>
      <c r="E63" s="182" t="e">
        <f>#REF!</f>
        <v>#REF!</v>
      </c>
      <c r="F63" s="175">
        <f>Эсбыт!F66</f>
        <v>14053</v>
      </c>
      <c r="G63" s="182" t="e">
        <f>#REF!</f>
        <v>#REF!</v>
      </c>
      <c r="H63" s="175">
        <f>Эсбыт!H66</f>
        <v>15486</v>
      </c>
      <c r="I63" s="182" t="e">
        <f>#REF!</f>
        <v>#REF!</v>
      </c>
      <c r="J63" s="77">
        <f>Эсбыт!J66</f>
        <v>19719</v>
      </c>
      <c r="K63" s="50" t="e">
        <f>#REF!</f>
        <v>#REF!</v>
      </c>
      <c r="L63" s="82">
        <f>Эсбыт!L67</f>
        <v>12971</v>
      </c>
      <c r="M63" s="195" t="e">
        <f>#REF!</f>
        <v>#REF!</v>
      </c>
      <c r="N63" s="81">
        <f>Эсбыт!N66</f>
        <v>16738</v>
      </c>
      <c r="O63" s="50" t="e">
        <f>#REF!</f>
        <v>#REF!</v>
      </c>
      <c r="P63" s="84">
        <f>Эсбыт!P66</f>
        <v>13673</v>
      </c>
      <c r="Q63" s="195" t="e">
        <f>#REF!</f>
        <v>#REF!</v>
      </c>
      <c r="R63" s="81">
        <f>Эсбыт!R66</f>
        <v>14670</v>
      </c>
      <c r="S63" s="50" t="e">
        <f>#REF!</f>
        <v>#REF!</v>
      </c>
      <c r="T63" s="81">
        <f>Эсбыт!T66</f>
        <v>16229</v>
      </c>
      <c r="U63" s="43"/>
      <c r="V63" s="56"/>
      <c r="W63" s="45"/>
      <c r="X63" s="62"/>
      <c r="Y63" s="43"/>
      <c r="Z63" s="35"/>
      <c r="AA63" s="43"/>
      <c r="AB63" s="35"/>
      <c r="AC63" s="31" t="e">
        <f t="shared" si="2"/>
        <v>#REF!</v>
      </c>
      <c r="AD63" s="30">
        <f t="shared" si="3"/>
        <v>123539</v>
      </c>
      <c r="AE63" s="31" t="e">
        <f t="shared" si="4"/>
        <v>#REF!</v>
      </c>
      <c r="AF63" s="13"/>
      <c r="AG63" s="13"/>
      <c r="AH63" s="13"/>
      <c r="AI63" s="13"/>
      <c r="AJ63" s="13"/>
      <c r="AK63" s="15"/>
      <c r="AL63" s="16"/>
    </row>
    <row r="64" spans="2:38" ht="12.75" customHeight="1">
      <c r="B64" s="160">
        <f t="shared" si="1"/>
        <v>58</v>
      </c>
      <c r="C64" s="171" t="s">
        <v>26</v>
      </c>
      <c r="D64" s="140">
        <v>4261.1</v>
      </c>
      <c r="E64" s="185" t="e">
        <f>#REF!</f>
        <v>#REF!</v>
      </c>
      <c r="F64" s="178">
        <f>Эсбыт!F67</f>
        <v>24726</v>
      </c>
      <c r="G64" s="182" t="e">
        <f>#REF!</f>
        <v>#REF!</v>
      </c>
      <c r="H64" s="175">
        <f>Эсбыт!H67</f>
        <v>23980</v>
      </c>
      <c r="I64" s="182" t="e">
        <f>#REF!</f>
        <v>#REF!</v>
      </c>
      <c r="J64" s="77">
        <f>Эсбыт!J67</f>
        <v>17236</v>
      </c>
      <c r="K64" s="50" t="e">
        <f>#REF!</f>
        <v>#REF!</v>
      </c>
      <c r="L64" s="82">
        <f>Эсбыт!L68</f>
        <v>43654</v>
      </c>
      <c r="M64" s="195" t="e">
        <f>#REF!</f>
        <v>#REF!</v>
      </c>
      <c r="N64" s="81">
        <f>Эсбыт!N67</f>
        <v>12158</v>
      </c>
      <c r="O64" s="50" t="e">
        <f>#REF!</f>
        <v>#REF!</v>
      </c>
      <c r="P64" s="84">
        <f>Эсбыт!P67</f>
        <v>9737</v>
      </c>
      <c r="Q64" s="195" t="e">
        <f>#REF!</f>
        <v>#REF!</v>
      </c>
      <c r="R64" s="81">
        <f>Эсбыт!R67</f>
        <v>10339</v>
      </c>
      <c r="S64" s="50" t="e">
        <f>#REF!</f>
        <v>#REF!</v>
      </c>
      <c r="T64" s="81">
        <f>Эсбыт!T67</f>
        <v>10958</v>
      </c>
      <c r="U64" s="75"/>
      <c r="V64" s="74"/>
      <c r="W64" s="51"/>
      <c r="X64" s="58"/>
      <c r="Y64" s="76"/>
      <c r="Z64" s="72"/>
      <c r="AA64" s="53"/>
      <c r="AB64" s="78"/>
      <c r="AC64" s="31" t="e">
        <f t="shared" si="2"/>
        <v>#REF!</v>
      </c>
      <c r="AD64" s="79">
        <f t="shared" si="3"/>
        <v>152788</v>
      </c>
      <c r="AE64" s="31" t="e">
        <f t="shared" si="4"/>
        <v>#REF!</v>
      </c>
      <c r="AF64" s="15"/>
      <c r="AG64" s="13"/>
      <c r="AH64" s="13"/>
      <c r="AI64" s="13"/>
      <c r="AJ64" s="13"/>
      <c r="AK64" s="13"/>
      <c r="AL64" s="13"/>
    </row>
    <row r="65" spans="2:38" ht="12.75" customHeight="1">
      <c r="B65" s="160">
        <f t="shared" si="1"/>
        <v>59</v>
      </c>
      <c r="C65" s="170" t="s">
        <v>86</v>
      </c>
      <c r="D65" s="71">
        <v>14015.8</v>
      </c>
      <c r="E65" s="184"/>
      <c r="F65" s="177"/>
      <c r="G65" s="184" t="e">
        <f>#REF!</f>
        <v>#REF!</v>
      </c>
      <c r="H65" s="177">
        <f>Эсбыт!H68</f>
        <v>21909</v>
      </c>
      <c r="I65" s="184" t="e">
        <f>#REF!</f>
        <v>#REF!</v>
      </c>
      <c r="J65" s="83">
        <f>Эсбыт!J68</f>
        <v>36746</v>
      </c>
      <c r="K65" s="51" t="e">
        <f>#REF!</f>
        <v>#REF!</v>
      </c>
      <c r="L65" s="130">
        <f>Эсбыт!L69</f>
        <v>23405</v>
      </c>
      <c r="M65" s="51" t="e">
        <f>#REF!</f>
        <v>#REF!</v>
      </c>
      <c r="N65" s="130">
        <f>Эсбыт!N68</f>
        <v>41770</v>
      </c>
      <c r="O65" s="51" t="e">
        <f>#REF!</f>
        <v>#REF!</v>
      </c>
      <c r="P65" s="104">
        <f>Эсбыт!P68</f>
        <v>46602</v>
      </c>
      <c r="Q65" s="51" t="e">
        <f>#REF!</f>
        <v>#REF!</v>
      </c>
      <c r="R65" s="130">
        <f>Эсбыт!R68</f>
        <v>47692</v>
      </c>
      <c r="S65" s="50" t="e">
        <f>#REF!</f>
        <v>#REF!</v>
      </c>
      <c r="T65" s="81">
        <f>Эсбыт!T68</f>
        <v>55149</v>
      </c>
      <c r="U65" s="51"/>
      <c r="V65" s="58"/>
      <c r="W65" s="51"/>
      <c r="X65" s="58"/>
      <c r="Y65" s="45"/>
      <c r="Z65" s="131"/>
      <c r="AA65" s="53"/>
      <c r="AB65" s="158"/>
      <c r="AC65" s="105" t="e">
        <f t="shared" si="2"/>
        <v>#REF!</v>
      </c>
      <c r="AD65" s="132">
        <f t="shared" si="3"/>
        <v>273273</v>
      </c>
      <c r="AE65" s="105" t="e">
        <f t="shared" si="4"/>
        <v>#REF!</v>
      </c>
      <c r="AF65" s="15"/>
      <c r="AG65" s="13"/>
      <c r="AH65" s="13"/>
      <c r="AI65" s="13"/>
      <c r="AJ65" s="13"/>
      <c r="AK65" s="13"/>
      <c r="AL65" s="13"/>
    </row>
    <row r="66" spans="2:38" ht="12.75" customHeight="1">
      <c r="B66" s="160">
        <f t="shared" si="1"/>
        <v>60</v>
      </c>
      <c r="C66" s="68" t="s">
        <v>87</v>
      </c>
      <c r="D66" s="70">
        <v>28893.1</v>
      </c>
      <c r="E66" s="182"/>
      <c r="F66" s="175"/>
      <c r="G66" s="182" t="e">
        <f>#REF!</f>
        <v>#REF!</v>
      </c>
      <c r="H66" s="175">
        <f>Эсбыт!H69</f>
        <v>10611</v>
      </c>
      <c r="I66" s="182" t="e">
        <f>#REF!</f>
        <v>#REF!</v>
      </c>
      <c r="J66" s="77">
        <f>Эсбыт!J69</f>
        <v>18991</v>
      </c>
      <c r="K66" s="50" t="e">
        <f>#REF!</f>
        <v>#REF!</v>
      </c>
      <c r="L66" s="81" t="e">
        <f>Эсбыт!#REF!</f>
        <v>#REF!</v>
      </c>
      <c r="M66" s="195" t="e">
        <f>#REF!</f>
        <v>#REF!</v>
      </c>
      <c r="N66" s="81">
        <f>Эсбыт!N69</f>
        <v>22922</v>
      </c>
      <c r="O66" s="50" t="e">
        <f>#REF!</f>
        <v>#REF!</v>
      </c>
      <c r="P66" s="84">
        <f>Эсбыт!P69</f>
        <v>24222</v>
      </c>
      <c r="Q66" s="195" t="e">
        <f>#REF!</f>
        <v>#REF!</v>
      </c>
      <c r="R66" s="81">
        <f>Эсбыт!R69</f>
        <v>25015</v>
      </c>
      <c r="S66" s="50" t="e">
        <f>#REF!</f>
        <v>#REF!</v>
      </c>
      <c r="T66" s="81">
        <f>Эсбыт!T69</f>
        <v>27843</v>
      </c>
      <c r="U66" s="51"/>
      <c r="V66" s="58"/>
      <c r="W66" s="51"/>
      <c r="X66" s="58"/>
      <c r="Y66" s="53"/>
      <c r="Z66" s="159"/>
      <c r="AA66" s="53"/>
      <c r="AB66" s="78"/>
      <c r="AC66" s="31" t="e">
        <f t="shared" si="2"/>
        <v>#REF!</v>
      </c>
      <c r="AD66" s="79" t="e">
        <f t="shared" si="3"/>
        <v>#REF!</v>
      </c>
      <c r="AE66" s="31" t="e">
        <f t="shared" si="4"/>
        <v>#REF!</v>
      </c>
      <c r="AF66" s="15"/>
      <c r="AG66" s="13"/>
      <c r="AH66" s="13"/>
      <c r="AI66" s="13"/>
      <c r="AJ66" s="13"/>
      <c r="AK66" s="13"/>
      <c r="AL66" s="13"/>
    </row>
    <row r="67" spans="2:38" ht="12.75" customHeight="1">
      <c r="B67" s="160">
        <f t="shared" si="1"/>
        <v>61</v>
      </c>
      <c r="C67" s="68" t="s">
        <v>91</v>
      </c>
      <c r="D67" s="135">
        <v>12672.5</v>
      </c>
      <c r="E67" s="182"/>
      <c r="F67" s="175"/>
      <c r="G67" s="182"/>
      <c r="H67" s="175"/>
      <c r="I67" s="182"/>
      <c r="J67" s="77"/>
      <c r="K67" s="50"/>
      <c r="L67" s="81"/>
      <c r="M67" s="195"/>
      <c r="N67" s="81"/>
      <c r="O67" s="50"/>
      <c r="P67" s="84"/>
      <c r="Q67" s="195"/>
      <c r="R67" s="81"/>
      <c r="S67" s="50" t="e">
        <f>#REF!</f>
        <v>#REF!</v>
      </c>
      <c r="T67" s="81">
        <f>Эсбыт!T70</f>
        <v>10118</v>
      </c>
      <c r="U67" s="51"/>
      <c r="V67" s="104"/>
      <c r="W67" s="51"/>
      <c r="X67" s="104"/>
      <c r="Y67" s="53"/>
      <c r="Z67" s="78"/>
      <c r="AA67" s="53"/>
      <c r="AB67" s="78"/>
      <c r="AC67" s="31" t="e">
        <f t="shared" si="2"/>
        <v>#REF!</v>
      </c>
      <c r="AD67" s="79">
        <f t="shared" si="3"/>
        <v>10118</v>
      </c>
      <c r="AE67" s="31" t="e">
        <f t="shared" si="4"/>
        <v>#REF!</v>
      </c>
      <c r="AF67" s="15"/>
      <c r="AG67" s="13"/>
      <c r="AH67" s="13"/>
      <c r="AI67" s="13"/>
      <c r="AJ67" s="13"/>
      <c r="AK67" s="13"/>
      <c r="AL67" s="13"/>
    </row>
    <row r="68" spans="2:38" ht="12.75" customHeight="1" thickBot="1">
      <c r="B68" s="160">
        <f t="shared" si="1"/>
        <v>62</v>
      </c>
      <c r="C68" s="73" t="s">
        <v>92</v>
      </c>
      <c r="D68" s="172">
        <v>11094.5</v>
      </c>
      <c r="E68" s="186"/>
      <c r="F68" s="179"/>
      <c r="G68" s="186"/>
      <c r="H68" s="179"/>
      <c r="I68" s="186"/>
      <c r="J68" s="153"/>
      <c r="K68" s="191"/>
      <c r="L68" s="154"/>
      <c r="M68" s="196"/>
      <c r="N68" s="154"/>
      <c r="O68" s="191"/>
      <c r="P68" s="155"/>
      <c r="Q68" s="196"/>
      <c r="R68" s="154"/>
      <c r="S68" s="198" t="e">
        <f>#REF!</f>
        <v>#REF!</v>
      </c>
      <c r="T68" s="197">
        <f>Эсбыт!T71</f>
        <v>2029</v>
      </c>
      <c r="U68" s="199"/>
      <c r="V68" s="156"/>
      <c r="W68" s="200"/>
      <c r="X68" s="156"/>
      <c r="Y68" s="201"/>
      <c r="Z68" s="157"/>
      <c r="AA68" s="201"/>
      <c r="AB68" s="157"/>
      <c r="AC68" s="31" t="e">
        <f t="shared" si="2"/>
        <v>#REF!</v>
      </c>
      <c r="AD68" s="79">
        <f t="shared" si="3"/>
        <v>2029</v>
      </c>
      <c r="AE68" s="31" t="e">
        <f t="shared" si="4"/>
        <v>#REF!</v>
      </c>
      <c r="AF68" s="15"/>
      <c r="AG68" s="13"/>
      <c r="AH68" s="13"/>
      <c r="AI68" s="13"/>
      <c r="AJ68" s="13"/>
      <c r="AK68" s="13"/>
      <c r="AL68" s="13"/>
    </row>
    <row r="69" spans="2:32" ht="15.75" customHeight="1" thickBot="1">
      <c r="B69" s="332" t="s">
        <v>69</v>
      </c>
      <c r="C69" s="333"/>
      <c r="D69" s="141">
        <f aca="true" t="shared" si="6" ref="D69:R69">SUM(D7:D66)</f>
        <v>606163.3</v>
      </c>
      <c r="E69" s="80" t="e">
        <f t="shared" si="6"/>
        <v>#REF!</v>
      </c>
      <c r="F69" s="85">
        <f t="shared" si="6"/>
        <v>1831753</v>
      </c>
      <c r="G69" s="87" t="e">
        <f t="shared" si="6"/>
        <v>#REF!</v>
      </c>
      <c r="H69" s="12">
        <f t="shared" si="6"/>
        <v>1810821</v>
      </c>
      <c r="I69" s="88" t="e">
        <f t="shared" si="6"/>
        <v>#REF!</v>
      </c>
      <c r="J69" s="88">
        <f t="shared" si="6"/>
        <v>1835872</v>
      </c>
      <c r="K69" s="80" t="e">
        <f t="shared" si="6"/>
        <v>#REF!</v>
      </c>
      <c r="L69" s="85" t="e">
        <f t="shared" si="6"/>
        <v>#REF!</v>
      </c>
      <c r="M69" s="80" t="e">
        <f t="shared" si="6"/>
        <v>#REF!</v>
      </c>
      <c r="N69" s="85">
        <f>SUM(N7:N66)</f>
        <v>1513843</v>
      </c>
      <c r="O69" s="80" t="e">
        <f t="shared" si="6"/>
        <v>#REF!</v>
      </c>
      <c r="P69" s="80">
        <f t="shared" si="6"/>
        <v>1532037</v>
      </c>
      <c r="Q69" s="80" t="e">
        <f t="shared" si="6"/>
        <v>#REF!</v>
      </c>
      <c r="R69" s="80">
        <f t="shared" si="6"/>
        <v>1421231</v>
      </c>
      <c r="S69" s="80" t="e">
        <f>SUM(S7:S68)</f>
        <v>#REF!</v>
      </c>
      <c r="T69" s="89">
        <f aca="true" t="shared" si="7" ref="T69:AC69">SUM(T7:T68)</f>
        <v>1551195</v>
      </c>
      <c r="U69" s="80">
        <f t="shared" si="7"/>
        <v>0</v>
      </c>
      <c r="V69" s="80">
        <f t="shared" si="7"/>
        <v>0</v>
      </c>
      <c r="W69" s="80">
        <f t="shared" si="7"/>
        <v>0</v>
      </c>
      <c r="X69" s="80">
        <f t="shared" si="7"/>
        <v>0</v>
      </c>
      <c r="Y69" s="80">
        <f t="shared" si="7"/>
        <v>0</v>
      </c>
      <c r="Z69" s="80">
        <f t="shared" si="7"/>
        <v>0</v>
      </c>
      <c r="AA69" s="80">
        <f t="shared" si="7"/>
        <v>0</v>
      </c>
      <c r="AB69" s="80">
        <f t="shared" si="7"/>
        <v>0</v>
      </c>
      <c r="AC69" s="80" t="e">
        <f t="shared" si="7"/>
        <v>#REF!</v>
      </c>
      <c r="AD69" s="89" t="e">
        <f>SUM(AD7:AD68)</f>
        <v>#REF!</v>
      </c>
      <c r="AE69" s="89" t="e">
        <f>SUM(AE7:AE68)</f>
        <v>#REF!</v>
      </c>
      <c r="AF69" s="90" t="e">
        <f>AD69-AC69</f>
        <v>#REF!</v>
      </c>
    </row>
    <row r="70" spans="2:38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:38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2:38" ht="25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</sheetData>
  <sheetProtection/>
  <mergeCells count="13">
    <mergeCell ref="E5:F5"/>
    <mergeCell ref="I5:J5"/>
    <mergeCell ref="K5:L5"/>
    <mergeCell ref="U5:V5"/>
    <mergeCell ref="W5:X5"/>
    <mergeCell ref="Y5:Z5"/>
    <mergeCell ref="AA5:AB5"/>
    <mergeCell ref="B69:C69"/>
    <mergeCell ref="M5:N5"/>
    <mergeCell ref="O5:P5"/>
    <mergeCell ref="Q5:R5"/>
    <mergeCell ref="S5:T5"/>
    <mergeCell ref="G5:H5"/>
  </mergeCells>
  <printOptions/>
  <pageMargins left="0.16" right="0.16" top="0.35" bottom="0.26" header="0.36" footer="0.2"/>
  <pageSetup horizontalDpi="600" verticalDpi="600" orientation="landscape" paperSize="9" scale="96" r:id="rId1"/>
  <ignoredErrors>
    <ignoredError sqref="C7:C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F7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H19" sqref="AH19"/>
    </sheetView>
  </sheetViews>
  <sheetFormatPr defaultColWidth="9.00390625" defaultRowHeight="12.75"/>
  <cols>
    <col min="1" max="1" width="1.25" style="0" customWidth="1"/>
    <col min="2" max="2" width="5.375" style="0" customWidth="1"/>
    <col min="3" max="3" width="10.125" style="0" customWidth="1"/>
    <col min="4" max="4" width="9.75390625" style="0" hidden="1" customWidth="1"/>
    <col min="5" max="5" width="7.875" style="0" customWidth="1"/>
    <col min="6" max="6" width="7.375" style="0" customWidth="1"/>
    <col min="7" max="7" width="7.875" style="0" customWidth="1"/>
    <col min="8" max="8" width="6.875" style="0" customWidth="1"/>
    <col min="9" max="9" width="7.125" style="0" customWidth="1"/>
    <col min="10" max="10" width="7.00390625" style="0" customWidth="1"/>
    <col min="11" max="11" width="6.75390625" style="0" customWidth="1"/>
    <col min="12" max="12" width="7.125" style="0" customWidth="1"/>
    <col min="13" max="13" width="6.875" style="0" customWidth="1"/>
    <col min="14" max="14" width="7.00390625" style="0" customWidth="1"/>
    <col min="15" max="15" width="6.75390625" style="0" customWidth="1"/>
    <col min="16" max="16" width="6.875" style="0" customWidth="1"/>
    <col min="17" max="17" width="6.75390625" style="0" customWidth="1"/>
    <col min="18" max="19" width="6.875" style="0" customWidth="1"/>
    <col min="20" max="20" width="6.75390625" style="0" customWidth="1"/>
    <col min="21" max="21" width="6.875" style="0" customWidth="1"/>
    <col min="22" max="22" width="6.75390625" style="0" customWidth="1"/>
    <col min="23" max="23" width="7.00390625" style="0" customWidth="1"/>
    <col min="24" max="25" width="7.375" style="0" customWidth="1"/>
    <col min="26" max="26" width="8.25390625" style="0" customWidth="1"/>
    <col min="27" max="27" width="6.75390625" style="0" hidden="1" customWidth="1"/>
    <col min="28" max="28" width="4.75390625" style="0" hidden="1" customWidth="1"/>
    <col min="29" max="29" width="0" style="0" hidden="1" customWidth="1"/>
    <col min="30" max="30" width="9.375" style="0" hidden="1" customWidth="1"/>
    <col min="31" max="31" width="6.75390625" style="0" hidden="1" customWidth="1"/>
    <col min="32" max="32" width="7.125" style="0" hidden="1" customWidth="1"/>
  </cols>
  <sheetData>
    <row r="1" spans="3:32" ht="18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4"/>
      <c r="U1" s="24"/>
      <c r="V1" s="1"/>
      <c r="W1" s="1"/>
      <c r="X1" s="1"/>
      <c r="Y1" s="1"/>
      <c r="Z1" s="1"/>
      <c r="AA1" s="1"/>
      <c r="AB1" s="1"/>
      <c r="AC1" s="1"/>
      <c r="AD1" s="1"/>
      <c r="AE1" s="1"/>
      <c r="AF1" s="5"/>
    </row>
    <row r="2" spans="2:32" ht="24" customHeight="1">
      <c r="B2" s="340" t="s">
        <v>99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1"/>
      <c r="AB2" s="1"/>
      <c r="AC2" s="1"/>
      <c r="AD2" s="1"/>
      <c r="AE2" s="1"/>
      <c r="AF2" s="1"/>
    </row>
    <row r="3" spans="4:5" ht="21" customHeight="1" thickBot="1">
      <c r="D3" s="1"/>
      <c r="E3" s="1"/>
    </row>
    <row r="4" spans="2:32" ht="15" customHeight="1" thickBot="1">
      <c r="B4" s="336" t="s">
        <v>39</v>
      </c>
      <c r="C4" s="336" t="s">
        <v>41</v>
      </c>
      <c r="D4" s="1"/>
      <c r="E4" s="338" t="s">
        <v>72</v>
      </c>
      <c r="F4" s="339"/>
      <c r="G4" s="338" t="s">
        <v>27</v>
      </c>
      <c r="H4" s="339"/>
      <c r="I4" s="338" t="s">
        <v>28</v>
      </c>
      <c r="J4" s="339"/>
      <c r="K4" s="338" t="s">
        <v>29</v>
      </c>
      <c r="L4" s="339"/>
      <c r="M4" s="338" t="s">
        <v>30</v>
      </c>
      <c r="N4" s="339"/>
      <c r="O4" s="338" t="s">
        <v>31</v>
      </c>
      <c r="P4" s="339"/>
      <c r="Q4" s="338" t="s">
        <v>32</v>
      </c>
      <c r="R4" s="339"/>
      <c r="S4" s="338" t="s">
        <v>33</v>
      </c>
      <c r="T4" s="339"/>
      <c r="U4" s="338" t="s">
        <v>34</v>
      </c>
      <c r="V4" s="339"/>
      <c r="W4" s="338" t="s">
        <v>35</v>
      </c>
      <c r="X4" s="339"/>
      <c r="Y4" s="338" t="s">
        <v>36</v>
      </c>
      <c r="Z4" s="339"/>
      <c r="AA4" s="338" t="s">
        <v>37</v>
      </c>
      <c r="AB4" s="339"/>
      <c r="AC4" s="338" t="s">
        <v>97</v>
      </c>
      <c r="AD4" s="339"/>
      <c r="AE4" s="338" t="s">
        <v>96</v>
      </c>
      <c r="AF4" s="339"/>
    </row>
    <row r="5" spans="2:32" ht="26.25" thickBot="1">
      <c r="B5" s="337"/>
      <c r="C5" s="337"/>
      <c r="D5" s="331" t="s">
        <v>43</v>
      </c>
      <c r="E5" s="226">
        <v>2011</v>
      </c>
      <c r="F5" s="342">
        <v>2012</v>
      </c>
      <c r="G5" s="221">
        <v>2011</v>
      </c>
      <c r="H5" s="231">
        <v>2012</v>
      </c>
      <c r="I5" s="221">
        <v>2011</v>
      </c>
      <c r="J5" s="231">
        <v>2012</v>
      </c>
      <c r="K5" s="221">
        <v>2011</v>
      </c>
      <c r="L5" s="231">
        <v>2012</v>
      </c>
      <c r="M5" s="221">
        <v>2011</v>
      </c>
      <c r="N5" s="231">
        <v>2012</v>
      </c>
      <c r="O5" s="221">
        <v>2011</v>
      </c>
      <c r="P5" s="231">
        <v>2012</v>
      </c>
      <c r="Q5" s="221">
        <v>2011</v>
      </c>
      <c r="R5" s="231">
        <v>2012</v>
      </c>
      <c r="S5" s="221">
        <v>2011</v>
      </c>
      <c r="T5" s="232">
        <v>2012</v>
      </c>
      <c r="U5" s="221">
        <v>2011</v>
      </c>
      <c r="V5" s="231">
        <v>2012</v>
      </c>
      <c r="W5" s="221">
        <v>2011</v>
      </c>
      <c r="X5" s="231">
        <v>2012</v>
      </c>
      <c r="Y5" s="221">
        <v>2011</v>
      </c>
      <c r="Z5" s="231">
        <v>2012</v>
      </c>
      <c r="AA5" s="221">
        <v>2011</v>
      </c>
      <c r="AB5" s="231">
        <v>2012</v>
      </c>
      <c r="AC5" s="221">
        <v>2011</v>
      </c>
      <c r="AD5" s="231">
        <v>2012</v>
      </c>
      <c r="AE5" s="225">
        <v>2011</v>
      </c>
      <c r="AF5" s="226">
        <v>2012</v>
      </c>
    </row>
    <row r="6" spans="2:32" ht="12.75">
      <c r="B6" s="269">
        <v>1</v>
      </c>
      <c r="C6" s="270" t="s">
        <v>79</v>
      </c>
      <c r="D6" s="206">
        <v>6457.6</v>
      </c>
      <c r="E6" s="350"/>
      <c r="F6" s="285">
        <v>36040</v>
      </c>
      <c r="G6" s="286"/>
      <c r="H6" s="287">
        <v>53600</v>
      </c>
      <c r="I6" s="288"/>
      <c r="J6" s="287">
        <v>40733</v>
      </c>
      <c r="K6" s="288"/>
      <c r="L6" s="287">
        <v>29960</v>
      </c>
      <c r="M6" s="288"/>
      <c r="N6" s="287">
        <v>26800</v>
      </c>
      <c r="O6" s="288"/>
      <c r="P6" s="287">
        <v>29920</v>
      </c>
      <c r="Q6" s="288"/>
      <c r="R6" s="289">
        <v>27149</v>
      </c>
      <c r="S6" s="288"/>
      <c r="T6" s="289">
        <v>30203</v>
      </c>
      <c r="U6" s="290">
        <v>6840</v>
      </c>
      <c r="V6" s="289">
        <v>34635</v>
      </c>
      <c r="W6" s="290">
        <v>36480</v>
      </c>
      <c r="X6" s="289">
        <v>31240</v>
      </c>
      <c r="Y6" s="290">
        <v>31640</v>
      </c>
      <c r="Z6" s="289">
        <v>37384</v>
      </c>
      <c r="AA6" s="290">
        <v>34920</v>
      </c>
      <c r="AB6" s="236"/>
      <c r="AC6" s="237"/>
      <c r="AD6" s="236"/>
      <c r="AE6" s="238">
        <f>E6+G6+I6+K6+M6+O6+Q6+S6+U6+W6+Y6+AA6+AC6</f>
        <v>109880</v>
      </c>
      <c r="AF6" s="239">
        <f>F6+H6+J6+L6+N6+P6+R6+T6+V6+X6+Z6+AB6+AD6</f>
        <v>377664</v>
      </c>
    </row>
    <row r="7" spans="2:32" ht="12.75">
      <c r="B7" s="255">
        <f>B6+1</f>
        <v>2</v>
      </c>
      <c r="C7" s="271" t="s">
        <v>80</v>
      </c>
      <c r="D7" s="207">
        <v>12688.5</v>
      </c>
      <c r="E7" s="351"/>
      <c r="F7" s="292">
        <v>55360</v>
      </c>
      <c r="G7" s="293"/>
      <c r="H7" s="287">
        <v>56073</v>
      </c>
      <c r="I7" s="294"/>
      <c r="J7" s="287">
        <v>54188</v>
      </c>
      <c r="K7" s="294"/>
      <c r="L7" s="287">
        <v>54271</v>
      </c>
      <c r="M7" s="294"/>
      <c r="N7" s="287">
        <f>18701+6600+19944</f>
        <v>45245</v>
      </c>
      <c r="O7" s="294"/>
      <c r="P7" s="287">
        <f>19351+6760+19261</f>
        <v>45372</v>
      </c>
      <c r="Q7" s="294"/>
      <c r="R7" s="289">
        <f>18016+6573+10299</f>
        <v>34888</v>
      </c>
      <c r="S7" s="294"/>
      <c r="T7" s="289">
        <f>19358+7280+19740</f>
        <v>46378</v>
      </c>
      <c r="U7" s="295">
        <f>4255+1600+4744</f>
        <v>10599</v>
      </c>
      <c r="V7" s="289">
        <f>23178+9120+23353</f>
        <v>55651</v>
      </c>
      <c r="W7" s="295">
        <f>21603+8280+24638</f>
        <v>54521</v>
      </c>
      <c r="X7" s="289">
        <f>19817+8080+15149</f>
        <v>43046</v>
      </c>
      <c r="Y7" s="295">
        <f>18828+7240+20698</f>
        <v>46766</v>
      </c>
      <c r="Z7" s="289">
        <v>58293</v>
      </c>
      <c r="AA7" s="295">
        <v>50483</v>
      </c>
      <c r="AB7" s="241"/>
      <c r="AC7" s="242"/>
      <c r="AD7" s="241"/>
      <c r="AE7" s="243">
        <f aca="true" t="shared" si="0" ref="AE7:AE71">E7+G7+I7+K7+M7+O7+Q7+S7+U7+W7+Y7+AA7+AC7</f>
        <v>162369</v>
      </c>
      <c r="AF7" s="244">
        <f aca="true" t="shared" si="1" ref="AF7:AF71">F7+H7+J7+L7+N7+P7+R7+T7+V7+X7+Z7+AB7+AD7</f>
        <v>548765</v>
      </c>
    </row>
    <row r="8" spans="2:32" ht="13.5" thickBot="1">
      <c r="B8" s="255">
        <f aca="true" t="shared" si="2" ref="B8:B71">B7+1</f>
        <v>3</v>
      </c>
      <c r="C8" s="271" t="s">
        <v>81</v>
      </c>
      <c r="D8" s="208">
        <v>11181.7</v>
      </c>
      <c r="E8" s="351"/>
      <c r="F8" s="292">
        <v>24496</v>
      </c>
      <c r="G8" s="296"/>
      <c r="H8" s="287">
        <v>34300</v>
      </c>
      <c r="I8" s="294"/>
      <c r="J8" s="287">
        <v>30383</v>
      </c>
      <c r="K8" s="294"/>
      <c r="L8" s="287">
        <v>26629</v>
      </c>
      <c r="M8" s="294"/>
      <c r="N8" s="287">
        <v>23087</v>
      </c>
      <c r="O8" s="294"/>
      <c r="P8" s="287">
        <v>24347</v>
      </c>
      <c r="Q8" s="294"/>
      <c r="R8" s="289">
        <v>22786</v>
      </c>
      <c r="S8" s="294"/>
      <c r="T8" s="289">
        <v>24645</v>
      </c>
      <c r="U8" s="291"/>
      <c r="V8" s="289">
        <v>31215</v>
      </c>
      <c r="W8" s="295">
        <v>18610</v>
      </c>
      <c r="X8" s="289">
        <v>28336</v>
      </c>
      <c r="Y8" s="295">
        <v>19506</v>
      </c>
      <c r="Z8" s="289">
        <v>32791</v>
      </c>
      <c r="AA8" s="295">
        <v>19506</v>
      </c>
      <c r="AB8" s="245"/>
      <c r="AC8" s="246"/>
      <c r="AD8" s="245"/>
      <c r="AE8" s="243">
        <f t="shared" si="0"/>
        <v>57622</v>
      </c>
      <c r="AF8" s="244">
        <f t="shared" si="1"/>
        <v>303015</v>
      </c>
    </row>
    <row r="9" spans="2:32" ht="12.75" customHeight="1">
      <c r="B9" s="255">
        <f t="shared" si="2"/>
        <v>4</v>
      </c>
      <c r="C9" s="272" t="s">
        <v>68</v>
      </c>
      <c r="D9" s="209">
        <v>10509.4</v>
      </c>
      <c r="E9" s="352"/>
      <c r="F9" s="287">
        <v>28213</v>
      </c>
      <c r="G9" s="297">
        <v>22578</v>
      </c>
      <c r="H9" s="287">
        <v>32097</v>
      </c>
      <c r="I9" s="297">
        <v>17311</v>
      </c>
      <c r="J9" s="287">
        <v>28317</v>
      </c>
      <c r="K9" s="297">
        <v>16661</v>
      </c>
      <c r="L9" s="287">
        <v>27461</v>
      </c>
      <c r="M9" s="290">
        <v>19644</v>
      </c>
      <c r="N9" s="287">
        <v>23342</v>
      </c>
      <c r="O9" s="298">
        <v>20224</v>
      </c>
      <c r="P9" s="287">
        <v>24668</v>
      </c>
      <c r="Q9" s="298">
        <v>19550</v>
      </c>
      <c r="R9" s="289">
        <v>23951</v>
      </c>
      <c r="S9" s="298">
        <v>25248</v>
      </c>
      <c r="T9" s="289">
        <v>25726</v>
      </c>
      <c r="U9" s="299">
        <v>22792</v>
      </c>
      <c r="V9" s="289">
        <v>29355</v>
      </c>
      <c r="W9" s="299">
        <v>30566</v>
      </c>
      <c r="X9" s="289">
        <v>27079</v>
      </c>
      <c r="Y9" s="299">
        <v>26365</v>
      </c>
      <c r="Z9" s="289">
        <v>32218</v>
      </c>
      <c r="AA9" s="299">
        <v>27849</v>
      </c>
      <c r="AB9" s="247"/>
      <c r="AC9" s="248"/>
      <c r="AD9" s="247"/>
      <c r="AE9" s="243">
        <f t="shared" si="0"/>
        <v>248788</v>
      </c>
      <c r="AF9" s="244">
        <f t="shared" si="1"/>
        <v>302427</v>
      </c>
    </row>
    <row r="10" spans="2:32" ht="12.75" customHeight="1">
      <c r="B10" s="255">
        <f t="shared" si="2"/>
        <v>5</v>
      </c>
      <c r="C10" s="272" t="s">
        <v>1</v>
      </c>
      <c r="D10" s="210">
        <v>9045.5</v>
      </c>
      <c r="E10" s="353">
        <v>11646</v>
      </c>
      <c r="F10" s="287">
        <v>23280</v>
      </c>
      <c r="G10" s="300">
        <v>18096</v>
      </c>
      <c r="H10" s="287">
        <v>21419</v>
      </c>
      <c r="I10" s="300">
        <v>16667</v>
      </c>
      <c r="J10" s="287">
        <v>25142</v>
      </c>
      <c r="K10" s="300">
        <v>16245</v>
      </c>
      <c r="L10" s="287">
        <v>21650</v>
      </c>
      <c r="M10" s="301">
        <v>16637</v>
      </c>
      <c r="N10" s="287">
        <v>18462</v>
      </c>
      <c r="O10" s="299">
        <v>16228</v>
      </c>
      <c r="P10" s="287">
        <v>19841</v>
      </c>
      <c r="Q10" s="299">
        <v>16011</v>
      </c>
      <c r="R10" s="289">
        <v>18890</v>
      </c>
      <c r="S10" s="299">
        <v>17792</v>
      </c>
      <c r="T10" s="289">
        <v>20195</v>
      </c>
      <c r="U10" s="299">
        <v>18650</v>
      </c>
      <c r="V10" s="289">
        <v>24673</v>
      </c>
      <c r="W10" s="299">
        <v>21819</v>
      </c>
      <c r="X10" s="289">
        <v>22867</v>
      </c>
      <c r="Y10" s="299">
        <v>19419</v>
      </c>
      <c r="Z10" s="289">
        <v>25422</v>
      </c>
      <c r="AA10" s="299">
        <v>21303</v>
      </c>
      <c r="AB10" s="249"/>
      <c r="AC10" s="250"/>
      <c r="AD10" s="249"/>
      <c r="AE10" s="243">
        <f t="shared" si="0"/>
        <v>210513</v>
      </c>
      <c r="AF10" s="244">
        <f t="shared" si="1"/>
        <v>241841</v>
      </c>
    </row>
    <row r="11" spans="2:32" ht="12.75">
      <c r="B11" s="255">
        <f t="shared" si="2"/>
        <v>6</v>
      </c>
      <c r="C11" s="273" t="s">
        <v>54</v>
      </c>
      <c r="D11" s="211">
        <v>7179.6</v>
      </c>
      <c r="E11" s="353">
        <v>24918</v>
      </c>
      <c r="F11" s="292">
        <v>19978</v>
      </c>
      <c r="G11" s="302">
        <v>2020</v>
      </c>
      <c r="H11" s="287">
        <v>34000</v>
      </c>
      <c r="I11" s="302">
        <v>7220</v>
      </c>
      <c r="J11" s="287">
        <v>28856</v>
      </c>
      <c r="K11" s="302">
        <v>16500</v>
      </c>
      <c r="L11" s="287">
        <v>19454</v>
      </c>
      <c r="M11" s="295">
        <v>20290</v>
      </c>
      <c r="N11" s="287">
        <v>17674</v>
      </c>
      <c r="O11" s="303">
        <v>14170</v>
      </c>
      <c r="P11" s="287">
        <v>21652</v>
      </c>
      <c r="Q11" s="303">
        <v>12750</v>
      </c>
      <c r="R11" s="289">
        <v>17172</v>
      </c>
      <c r="S11" s="303">
        <v>13240</v>
      </c>
      <c r="T11" s="289">
        <v>14039</v>
      </c>
      <c r="U11" s="303">
        <v>18850</v>
      </c>
      <c r="V11" s="289">
        <v>28013</v>
      </c>
      <c r="W11" s="303">
        <v>13820</v>
      </c>
      <c r="X11" s="289">
        <v>26750</v>
      </c>
      <c r="Y11" s="303">
        <v>19010</v>
      </c>
      <c r="Z11" s="289">
        <v>37830</v>
      </c>
      <c r="AA11" s="303">
        <v>21720</v>
      </c>
      <c r="AB11" s="251"/>
      <c r="AC11" s="252"/>
      <c r="AD11" s="251"/>
      <c r="AE11" s="243">
        <f t="shared" si="0"/>
        <v>184508</v>
      </c>
      <c r="AF11" s="244">
        <f t="shared" si="1"/>
        <v>265418</v>
      </c>
    </row>
    <row r="12" spans="2:32" ht="12.75">
      <c r="B12" s="255">
        <f t="shared" si="2"/>
        <v>7</v>
      </c>
      <c r="C12" s="273" t="s">
        <v>51</v>
      </c>
      <c r="D12" s="207">
        <v>7003.6</v>
      </c>
      <c r="E12" s="353">
        <v>15568</v>
      </c>
      <c r="F12" s="292">
        <v>19756</v>
      </c>
      <c r="G12" s="302">
        <v>17950</v>
      </c>
      <c r="H12" s="287">
        <v>33697</v>
      </c>
      <c r="I12" s="302">
        <v>16770</v>
      </c>
      <c r="J12" s="287">
        <v>27974</v>
      </c>
      <c r="K12" s="302">
        <v>18870</v>
      </c>
      <c r="L12" s="287">
        <v>20913</v>
      </c>
      <c r="M12" s="295">
        <v>17330</v>
      </c>
      <c r="N12" s="287">
        <v>21413</v>
      </c>
      <c r="O12" s="303">
        <v>17740</v>
      </c>
      <c r="P12" s="287">
        <v>21336</v>
      </c>
      <c r="Q12" s="303">
        <v>17737</v>
      </c>
      <c r="R12" s="289">
        <v>19237</v>
      </c>
      <c r="S12" s="303">
        <v>18069</v>
      </c>
      <c r="T12" s="289">
        <v>15862</v>
      </c>
      <c r="U12" s="303">
        <v>18847</v>
      </c>
      <c r="V12" s="289">
        <v>30270</v>
      </c>
      <c r="W12" s="303">
        <v>21435</v>
      </c>
      <c r="X12" s="289">
        <v>23730</v>
      </c>
      <c r="Y12" s="303">
        <v>20460</v>
      </c>
      <c r="Z12" s="289">
        <v>33310</v>
      </c>
      <c r="AA12" s="303">
        <v>21753</v>
      </c>
      <c r="AB12" s="253"/>
      <c r="AC12" s="254"/>
      <c r="AD12" s="253"/>
      <c r="AE12" s="243">
        <f t="shared" si="0"/>
        <v>222529</v>
      </c>
      <c r="AF12" s="244">
        <f t="shared" si="1"/>
        <v>267498</v>
      </c>
    </row>
    <row r="13" spans="2:32" ht="12.75" customHeight="1">
      <c r="B13" s="255">
        <f t="shared" si="2"/>
        <v>8</v>
      </c>
      <c r="C13" s="274" t="s">
        <v>0</v>
      </c>
      <c r="D13" s="207">
        <v>6727.7</v>
      </c>
      <c r="E13" s="353">
        <v>12480</v>
      </c>
      <c r="F13" s="292">
        <v>25514</v>
      </c>
      <c r="G13" s="302">
        <v>20074</v>
      </c>
      <c r="H13" s="287">
        <v>20353</v>
      </c>
      <c r="I13" s="302">
        <v>19098</v>
      </c>
      <c r="J13" s="287">
        <v>21590</v>
      </c>
      <c r="K13" s="302">
        <v>20478</v>
      </c>
      <c r="L13" s="287">
        <v>19661</v>
      </c>
      <c r="M13" s="295">
        <v>19866</v>
      </c>
      <c r="N13" s="287">
        <v>18530</v>
      </c>
      <c r="O13" s="303">
        <v>19841</v>
      </c>
      <c r="P13" s="287">
        <v>18593</v>
      </c>
      <c r="Q13" s="303">
        <v>18011</v>
      </c>
      <c r="R13" s="289">
        <v>17585</v>
      </c>
      <c r="S13" s="303">
        <v>17234</v>
      </c>
      <c r="T13" s="289">
        <v>18079</v>
      </c>
      <c r="U13" s="303">
        <v>19037</v>
      </c>
      <c r="V13" s="289">
        <v>22687</v>
      </c>
      <c r="W13" s="303">
        <v>23568</v>
      </c>
      <c r="X13" s="289">
        <v>21139</v>
      </c>
      <c r="Y13" s="303">
        <v>20711</v>
      </c>
      <c r="Z13" s="289">
        <v>24021</v>
      </c>
      <c r="AA13" s="303">
        <v>22047</v>
      </c>
      <c r="AB13" s="253"/>
      <c r="AC13" s="254"/>
      <c r="AD13" s="253"/>
      <c r="AE13" s="243">
        <f t="shared" si="0"/>
        <v>232445</v>
      </c>
      <c r="AF13" s="244">
        <f t="shared" si="1"/>
        <v>227752</v>
      </c>
    </row>
    <row r="14" spans="2:32" ht="12.75" customHeight="1">
      <c r="B14" s="255">
        <f t="shared" si="2"/>
        <v>9</v>
      </c>
      <c r="C14" s="274" t="s">
        <v>76</v>
      </c>
      <c r="D14" s="207">
        <v>4726.8</v>
      </c>
      <c r="E14" s="351"/>
      <c r="F14" s="292">
        <v>14146</v>
      </c>
      <c r="G14" s="293"/>
      <c r="H14" s="287">
        <v>16616</v>
      </c>
      <c r="I14" s="294"/>
      <c r="J14" s="287">
        <v>18324</v>
      </c>
      <c r="K14" s="294"/>
      <c r="L14" s="287">
        <v>13611</v>
      </c>
      <c r="M14" s="304"/>
      <c r="N14" s="287">
        <v>12626</v>
      </c>
      <c r="O14" s="303">
        <v>1921</v>
      </c>
      <c r="P14" s="287">
        <v>12273</v>
      </c>
      <c r="Q14" s="303">
        <v>5463</v>
      </c>
      <c r="R14" s="289">
        <v>10968</v>
      </c>
      <c r="S14" s="303">
        <v>8590</v>
      </c>
      <c r="T14" s="289">
        <v>11707</v>
      </c>
      <c r="U14" s="303">
        <v>10950</v>
      </c>
      <c r="V14" s="289">
        <v>15451</v>
      </c>
      <c r="W14" s="303">
        <v>14318</v>
      </c>
      <c r="X14" s="289">
        <v>13237</v>
      </c>
      <c r="Y14" s="303">
        <v>13426</v>
      </c>
      <c r="Z14" s="289">
        <v>15892</v>
      </c>
      <c r="AA14" s="303">
        <v>15197</v>
      </c>
      <c r="AB14" s="253"/>
      <c r="AC14" s="254"/>
      <c r="AD14" s="253"/>
      <c r="AE14" s="243">
        <f t="shared" si="0"/>
        <v>69865</v>
      </c>
      <c r="AF14" s="244">
        <f t="shared" si="1"/>
        <v>154851</v>
      </c>
    </row>
    <row r="15" spans="2:32" ht="12.75" customHeight="1">
      <c r="B15" s="255">
        <f t="shared" si="2"/>
        <v>10</v>
      </c>
      <c r="C15" s="274" t="s">
        <v>77</v>
      </c>
      <c r="D15" s="207">
        <v>4730.4</v>
      </c>
      <c r="E15" s="351"/>
      <c r="F15" s="354">
        <v>17009</v>
      </c>
      <c r="G15" s="355"/>
      <c r="H15" s="356">
        <v>13145</v>
      </c>
      <c r="I15" s="357"/>
      <c r="J15" s="356">
        <v>14252</v>
      </c>
      <c r="K15" s="357"/>
      <c r="L15" s="356">
        <v>13214</v>
      </c>
      <c r="M15" s="353"/>
      <c r="N15" s="287">
        <v>12498</v>
      </c>
      <c r="O15" s="303">
        <v>2178</v>
      </c>
      <c r="P15" s="287">
        <v>12306</v>
      </c>
      <c r="Q15" s="303">
        <v>4922</v>
      </c>
      <c r="R15" s="289">
        <v>11318</v>
      </c>
      <c r="S15" s="303">
        <v>7780</v>
      </c>
      <c r="T15" s="289">
        <v>12692</v>
      </c>
      <c r="U15" s="303">
        <v>10695</v>
      </c>
      <c r="V15" s="289">
        <v>13897</v>
      </c>
      <c r="W15" s="303">
        <v>14717</v>
      </c>
      <c r="X15" s="289">
        <v>13739</v>
      </c>
      <c r="Y15" s="303">
        <v>12904</v>
      </c>
      <c r="Z15" s="289">
        <v>16468</v>
      </c>
      <c r="AA15" s="303">
        <v>14276</v>
      </c>
      <c r="AB15" s="253"/>
      <c r="AC15" s="254"/>
      <c r="AD15" s="253"/>
      <c r="AE15" s="243">
        <f t="shared" si="0"/>
        <v>67472</v>
      </c>
      <c r="AF15" s="244">
        <f t="shared" si="1"/>
        <v>150538</v>
      </c>
    </row>
    <row r="16" spans="2:32" ht="12.75" customHeight="1">
      <c r="B16" s="255">
        <f t="shared" si="2"/>
        <v>11</v>
      </c>
      <c r="C16" s="274" t="s">
        <v>78</v>
      </c>
      <c r="D16" s="207">
        <v>4727.7</v>
      </c>
      <c r="E16" s="351"/>
      <c r="F16" s="354">
        <v>14897</v>
      </c>
      <c r="G16" s="355"/>
      <c r="H16" s="356">
        <v>15239</v>
      </c>
      <c r="I16" s="357"/>
      <c r="J16" s="356">
        <v>13232</v>
      </c>
      <c r="K16" s="357"/>
      <c r="L16" s="356">
        <v>13949</v>
      </c>
      <c r="M16" s="353"/>
      <c r="N16" s="287">
        <v>12514</v>
      </c>
      <c r="O16" s="303">
        <v>2241</v>
      </c>
      <c r="P16" s="287">
        <v>12104</v>
      </c>
      <c r="Q16" s="303">
        <v>5631</v>
      </c>
      <c r="R16" s="289">
        <v>11297</v>
      </c>
      <c r="S16" s="303">
        <v>9259</v>
      </c>
      <c r="T16" s="289">
        <v>12054</v>
      </c>
      <c r="U16" s="303">
        <v>11061</v>
      </c>
      <c r="V16" s="289">
        <v>15614</v>
      </c>
      <c r="W16" s="303">
        <v>14029</v>
      </c>
      <c r="X16" s="289">
        <v>13939</v>
      </c>
      <c r="Y16" s="303">
        <v>12273</v>
      </c>
      <c r="Z16" s="289">
        <v>16174</v>
      </c>
      <c r="AA16" s="303">
        <v>14106</v>
      </c>
      <c r="AB16" s="253"/>
      <c r="AC16" s="254"/>
      <c r="AD16" s="253"/>
      <c r="AE16" s="243">
        <f t="shared" si="0"/>
        <v>68600</v>
      </c>
      <c r="AF16" s="244">
        <f t="shared" si="1"/>
        <v>151013</v>
      </c>
    </row>
    <row r="17" spans="2:32" ht="12.75" customHeight="1">
      <c r="B17" s="255">
        <f t="shared" si="2"/>
        <v>12</v>
      </c>
      <c r="C17" s="274" t="s">
        <v>73</v>
      </c>
      <c r="D17" s="207">
        <v>10656</v>
      </c>
      <c r="E17" s="353"/>
      <c r="F17" s="354">
        <v>34755</v>
      </c>
      <c r="G17" s="353">
        <v>10662</v>
      </c>
      <c r="H17" s="356">
        <v>30408</v>
      </c>
      <c r="I17" s="353">
        <v>18207</v>
      </c>
      <c r="J17" s="356">
        <v>33904</v>
      </c>
      <c r="K17" s="353">
        <v>22164</v>
      </c>
      <c r="L17" s="356">
        <v>29023</v>
      </c>
      <c r="M17" s="353">
        <v>18957</v>
      </c>
      <c r="N17" s="287">
        <v>27435</v>
      </c>
      <c r="O17" s="303">
        <v>24347</v>
      </c>
      <c r="P17" s="287">
        <v>26627</v>
      </c>
      <c r="Q17" s="303">
        <v>20842</v>
      </c>
      <c r="R17" s="289">
        <v>25956</v>
      </c>
      <c r="S17" s="303">
        <v>21541</v>
      </c>
      <c r="T17" s="289">
        <v>27033</v>
      </c>
      <c r="U17" s="303">
        <v>27745</v>
      </c>
      <c r="V17" s="289">
        <v>34061</v>
      </c>
      <c r="W17" s="303">
        <v>28012</v>
      </c>
      <c r="X17" s="289">
        <v>29586</v>
      </c>
      <c r="Y17" s="303">
        <v>28048</v>
      </c>
      <c r="Z17" s="289">
        <v>35043</v>
      </c>
      <c r="AA17" s="303">
        <v>29696</v>
      </c>
      <c r="AB17" s="253"/>
      <c r="AC17" s="254"/>
      <c r="AD17" s="253"/>
      <c r="AE17" s="243">
        <f t="shared" si="0"/>
        <v>250221</v>
      </c>
      <c r="AF17" s="244">
        <f t="shared" si="1"/>
        <v>333831</v>
      </c>
    </row>
    <row r="18" spans="2:32" s="13" customFormat="1" ht="12.75">
      <c r="B18" s="255">
        <f t="shared" si="2"/>
        <v>13</v>
      </c>
      <c r="C18" s="274" t="s">
        <v>59</v>
      </c>
      <c r="D18" s="207">
        <v>3545.7</v>
      </c>
      <c r="E18" s="353">
        <v>8806</v>
      </c>
      <c r="F18" s="354">
        <v>11469</v>
      </c>
      <c r="G18" s="353">
        <v>7894</v>
      </c>
      <c r="H18" s="356">
        <v>12759</v>
      </c>
      <c r="I18" s="353">
        <v>8022</v>
      </c>
      <c r="J18" s="356">
        <v>12025</v>
      </c>
      <c r="K18" s="353">
        <v>9723</v>
      </c>
      <c r="L18" s="356">
        <v>10231</v>
      </c>
      <c r="M18" s="353">
        <v>7469</v>
      </c>
      <c r="N18" s="287">
        <v>9887</v>
      </c>
      <c r="O18" s="303">
        <v>8401</v>
      </c>
      <c r="P18" s="287">
        <v>9683</v>
      </c>
      <c r="Q18" s="303">
        <v>7267</v>
      </c>
      <c r="R18" s="289">
        <v>9371</v>
      </c>
      <c r="S18" s="303">
        <v>7478</v>
      </c>
      <c r="T18" s="289">
        <v>9999</v>
      </c>
      <c r="U18" s="303">
        <v>10600</v>
      </c>
      <c r="V18" s="289">
        <v>12208</v>
      </c>
      <c r="W18" s="303">
        <v>10444</v>
      </c>
      <c r="X18" s="289">
        <v>10300</v>
      </c>
      <c r="Y18" s="303">
        <v>9180</v>
      </c>
      <c r="Z18" s="289">
        <v>12882</v>
      </c>
      <c r="AA18" s="303">
        <v>11260</v>
      </c>
      <c r="AB18" s="253"/>
      <c r="AC18" s="254"/>
      <c r="AD18" s="253"/>
      <c r="AE18" s="243">
        <f t="shared" si="0"/>
        <v>106544</v>
      </c>
      <c r="AF18" s="244">
        <f t="shared" si="1"/>
        <v>120814</v>
      </c>
    </row>
    <row r="19" spans="2:32" s="13" customFormat="1" ht="12.75">
      <c r="B19" s="255">
        <f t="shared" si="2"/>
        <v>14</v>
      </c>
      <c r="C19" s="274" t="s">
        <v>60</v>
      </c>
      <c r="D19" s="207">
        <v>3547.1</v>
      </c>
      <c r="E19" s="353">
        <v>6814</v>
      </c>
      <c r="F19" s="354">
        <v>9023</v>
      </c>
      <c r="G19" s="353">
        <v>5471</v>
      </c>
      <c r="H19" s="356">
        <v>10422</v>
      </c>
      <c r="I19" s="353">
        <v>7221</v>
      </c>
      <c r="J19" s="356">
        <v>10424</v>
      </c>
      <c r="K19" s="353">
        <v>7367</v>
      </c>
      <c r="L19" s="356">
        <v>8596</v>
      </c>
      <c r="M19" s="353">
        <v>5960</v>
      </c>
      <c r="N19" s="287">
        <v>7880</v>
      </c>
      <c r="O19" s="303">
        <v>7183</v>
      </c>
      <c r="P19" s="287">
        <v>7554</v>
      </c>
      <c r="Q19" s="303">
        <v>6331</v>
      </c>
      <c r="R19" s="289">
        <v>7860</v>
      </c>
      <c r="S19" s="303">
        <v>6459</v>
      </c>
      <c r="T19" s="289">
        <v>7900</v>
      </c>
      <c r="U19" s="303">
        <v>9250</v>
      </c>
      <c r="V19" s="289">
        <v>9781</v>
      </c>
      <c r="W19" s="303">
        <v>8682</v>
      </c>
      <c r="X19" s="289">
        <v>8872</v>
      </c>
      <c r="Y19" s="303">
        <v>8773</v>
      </c>
      <c r="Z19" s="289">
        <v>10531</v>
      </c>
      <c r="AA19" s="303">
        <v>9172</v>
      </c>
      <c r="AB19" s="253"/>
      <c r="AC19" s="254"/>
      <c r="AD19" s="253"/>
      <c r="AE19" s="243">
        <f t="shared" si="0"/>
        <v>88683</v>
      </c>
      <c r="AF19" s="244">
        <f t="shared" si="1"/>
        <v>98843</v>
      </c>
    </row>
    <row r="20" spans="2:32" s="13" customFormat="1" ht="12.75">
      <c r="B20" s="255">
        <f t="shared" si="2"/>
        <v>15</v>
      </c>
      <c r="C20" s="274" t="s">
        <v>64</v>
      </c>
      <c r="D20" s="207">
        <v>3524.6</v>
      </c>
      <c r="E20" s="351"/>
      <c r="F20" s="354">
        <v>9892</v>
      </c>
      <c r="G20" s="353">
        <v>8071</v>
      </c>
      <c r="H20" s="356">
        <v>11500</v>
      </c>
      <c r="I20" s="353">
        <v>5828</v>
      </c>
      <c r="J20" s="356">
        <v>10111</v>
      </c>
      <c r="K20" s="353">
        <v>7293</v>
      </c>
      <c r="L20" s="356">
        <v>9133</v>
      </c>
      <c r="M20" s="353">
        <v>5873</v>
      </c>
      <c r="N20" s="287">
        <v>8438</v>
      </c>
      <c r="O20" s="303">
        <v>7130</v>
      </c>
      <c r="P20" s="287">
        <v>8496</v>
      </c>
      <c r="Q20" s="303">
        <v>6201</v>
      </c>
      <c r="R20" s="289">
        <v>8106</v>
      </c>
      <c r="S20" s="303">
        <v>6851</v>
      </c>
      <c r="T20" s="289">
        <v>8658</v>
      </c>
      <c r="U20" s="303">
        <v>9426</v>
      </c>
      <c r="V20" s="289">
        <v>11068</v>
      </c>
      <c r="W20" s="303">
        <v>7924</v>
      </c>
      <c r="X20" s="289">
        <v>9685</v>
      </c>
      <c r="Y20" s="303">
        <v>8978</v>
      </c>
      <c r="Z20" s="289">
        <v>11244</v>
      </c>
      <c r="AA20" s="303">
        <v>9680</v>
      </c>
      <c r="AB20" s="253"/>
      <c r="AC20" s="254"/>
      <c r="AD20" s="253"/>
      <c r="AE20" s="243">
        <f t="shared" si="0"/>
        <v>83255</v>
      </c>
      <c r="AF20" s="244">
        <f t="shared" si="1"/>
        <v>106331</v>
      </c>
    </row>
    <row r="21" spans="2:32" s="13" customFormat="1" ht="12.75">
      <c r="B21" s="255">
        <f t="shared" si="2"/>
        <v>16</v>
      </c>
      <c r="C21" s="275" t="s">
        <v>75</v>
      </c>
      <c r="D21" s="212">
        <v>16614.4</v>
      </c>
      <c r="E21" s="351"/>
      <c r="F21" s="354">
        <v>50402</v>
      </c>
      <c r="G21" s="355"/>
      <c r="H21" s="356">
        <v>53024</v>
      </c>
      <c r="I21" s="357"/>
      <c r="J21" s="356">
        <v>55525</v>
      </c>
      <c r="K21" s="353"/>
      <c r="L21" s="356">
        <v>46464</v>
      </c>
      <c r="M21" s="353">
        <v>1348</v>
      </c>
      <c r="N21" s="287">
        <v>42043</v>
      </c>
      <c r="O21" s="303">
        <v>7497</v>
      </c>
      <c r="P21" s="287">
        <v>42040</v>
      </c>
      <c r="Q21" s="303">
        <v>10706</v>
      </c>
      <c r="R21" s="289">
        <v>40207</v>
      </c>
      <c r="S21" s="303">
        <v>13348</v>
      </c>
      <c r="T21" s="289">
        <v>40954</v>
      </c>
      <c r="U21" s="303">
        <v>29233</v>
      </c>
      <c r="V21" s="289">
        <v>52396</v>
      </c>
      <c r="W21" s="303">
        <v>37365</v>
      </c>
      <c r="X21" s="289">
        <v>47062</v>
      </c>
      <c r="Y21" s="303">
        <v>49968</v>
      </c>
      <c r="Z21" s="289">
        <v>55213</v>
      </c>
      <c r="AA21" s="303">
        <v>45235</v>
      </c>
      <c r="AB21" s="247"/>
      <c r="AC21" s="248"/>
      <c r="AD21" s="247"/>
      <c r="AE21" s="243">
        <f t="shared" si="0"/>
        <v>194700</v>
      </c>
      <c r="AF21" s="244">
        <f t="shared" si="1"/>
        <v>525330</v>
      </c>
    </row>
    <row r="22" spans="2:32" s="13" customFormat="1" ht="12.75">
      <c r="B22" s="255">
        <f t="shared" si="2"/>
        <v>17</v>
      </c>
      <c r="C22" s="274" t="s">
        <v>65</v>
      </c>
      <c r="D22" s="207">
        <v>14948.6</v>
      </c>
      <c r="E22" s="347">
        <v>25156</v>
      </c>
      <c r="F22" s="292">
        <v>44150</v>
      </c>
      <c r="G22" s="302">
        <v>26016</v>
      </c>
      <c r="H22" s="287">
        <v>44509</v>
      </c>
      <c r="I22" s="302">
        <v>26062</v>
      </c>
      <c r="J22" s="287">
        <v>43046</v>
      </c>
      <c r="K22" s="302">
        <v>30597</v>
      </c>
      <c r="L22" s="287">
        <v>37049</v>
      </c>
      <c r="M22" s="295">
        <v>25059</v>
      </c>
      <c r="N22" s="287">
        <v>34490</v>
      </c>
      <c r="O22" s="303">
        <v>30945</v>
      </c>
      <c r="P22" s="287">
        <v>34276</v>
      </c>
      <c r="Q22" s="303">
        <v>26508</v>
      </c>
      <c r="R22" s="289">
        <v>31496</v>
      </c>
      <c r="S22" s="303">
        <v>27629</v>
      </c>
      <c r="T22" s="289">
        <v>32926</v>
      </c>
      <c r="U22" s="303">
        <v>39271</v>
      </c>
      <c r="V22" s="289">
        <v>42624</v>
      </c>
      <c r="W22" s="303">
        <v>32058</v>
      </c>
      <c r="X22" s="289">
        <v>38978</v>
      </c>
      <c r="Y22" s="303">
        <v>36994</v>
      </c>
      <c r="Z22" s="289">
        <v>45714</v>
      </c>
      <c r="AA22" s="303">
        <v>38263</v>
      </c>
      <c r="AB22" s="253"/>
      <c r="AC22" s="254"/>
      <c r="AD22" s="253"/>
      <c r="AE22" s="243">
        <f t="shared" si="0"/>
        <v>364558</v>
      </c>
      <c r="AF22" s="244">
        <f t="shared" si="1"/>
        <v>429258</v>
      </c>
    </row>
    <row r="23" spans="2:32" s="13" customFormat="1" ht="12.75" hidden="1">
      <c r="B23" s="255">
        <f t="shared" si="2"/>
        <v>18</v>
      </c>
      <c r="C23" s="276" t="s">
        <v>89</v>
      </c>
      <c r="D23" s="207">
        <v>8832.7</v>
      </c>
      <c r="E23" s="346"/>
      <c r="F23" s="343"/>
      <c r="G23" s="305"/>
      <c r="H23" s="307"/>
      <c r="I23" s="294"/>
      <c r="J23" s="287">
        <v>6369</v>
      </c>
      <c r="K23" s="304"/>
      <c r="L23" s="287">
        <v>9468</v>
      </c>
      <c r="M23" s="294"/>
      <c r="N23" s="287">
        <v>9459</v>
      </c>
      <c r="O23" s="294"/>
      <c r="P23" s="287">
        <v>10345</v>
      </c>
      <c r="Q23" s="294"/>
      <c r="R23" s="289">
        <v>10467</v>
      </c>
      <c r="S23" s="294"/>
      <c r="T23" s="289">
        <v>29352</v>
      </c>
      <c r="U23" s="305"/>
      <c r="V23" s="289">
        <v>24240</v>
      </c>
      <c r="W23" s="308"/>
      <c r="X23" s="289">
        <v>21859</v>
      </c>
      <c r="Y23" s="308"/>
      <c r="Z23" s="289">
        <v>26055</v>
      </c>
      <c r="AA23" s="309"/>
      <c r="AB23" s="253"/>
      <c r="AC23" s="254"/>
      <c r="AD23" s="253"/>
      <c r="AE23" s="243">
        <f t="shared" si="0"/>
        <v>0</v>
      </c>
      <c r="AF23" s="244">
        <f t="shared" si="1"/>
        <v>147614</v>
      </c>
    </row>
    <row r="24" spans="2:32" s="13" customFormat="1" ht="12.75">
      <c r="B24" s="255">
        <f t="shared" si="2"/>
        <v>19</v>
      </c>
      <c r="C24" s="274" t="s">
        <v>57</v>
      </c>
      <c r="D24" s="207">
        <v>19523.1</v>
      </c>
      <c r="E24" s="347">
        <v>37177</v>
      </c>
      <c r="F24" s="292">
        <v>62545</v>
      </c>
      <c r="G24" s="302">
        <v>47462</v>
      </c>
      <c r="H24" s="287">
        <v>63206</v>
      </c>
      <c r="I24" s="302">
        <v>44957</v>
      </c>
      <c r="J24" s="287">
        <v>70223</v>
      </c>
      <c r="K24" s="302">
        <v>51744</v>
      </c>
      <c r="L24" s="287">
        <v>56205</v>
      </c>
      <c r="M24" s="295">
        <v>41192</v>
      </c>
      <c r="N24" s="287">
        <v>53182</v>
      </c>
      <c r="O24" s="303">
        <v>40076</v>
      </c>
      <c r="P24" s="287">
        <v>51797</v>
      </c>
      <c r="Q24" s="303">
        <v>49089</v>
      </c>
      <c r="R24" s="289">
        <v>48924</v>
      </c>
      <c r="S24" s="303">
        <v>41519</v>
      </c>
      <c r="T24" s="289">
        <v>49149</v>
      </c>
      <c r="U24" s="303">
        <v>56994</v>
      </c>
      <c r="V24" s="289">
        <v>63165</v>
      </c>
      <c r="W24" s="303">
        <v>54678</v>
      </c>
      <c r="X24" s="289">
        <v>55848</v>
      </c>
      <c r="Y24" s="303">
        <v>52683</v>
      </c>
      <c r="Z24" s="289">
        <v>66404</v>
      </c>
      <c r="AA24" s="303">
        <v>56681</v>
      </c>
      <c r="AB24" s="253"/>
      <c r="AC24" s="254"/>
      <c r="AD24" s="253"/>
      <c r="AE24" s="243">
        <f t="shared" si="0"/>
        <v>574252</v>
      </c>
      <c r="AF24" s="244">
        <f t="shared" si="1"/>
        <v>640648</v>
      </c>
    </row>
    <row r="25" spans="2:32" ht="12.75" customHeight="1">
      <c r="B25" s="255">
        <f t="shared" si="2"/>
        <v>20</v>
      </c>
      <c r="C25" s="277" t="s">
        <v>63</v>
      </c>
      <c r="D25" s="208">
        <v>18481.1</v>
      </c>
      <c r="E25" s="347">
        <v>27208</v>
      </c>
      <c r="F25" s="292">
        <v>54124</v>
      </c>
      <c r="G25" s="302">
        <v>37859</v>
      </c>
      <c r="H25" s="287">
        <v>42644</v>
      </c>
      <c r="I25" s="302">
        <v>36151</v>
      </c>
      <c r="J25" s="287">
        <v>44510</v>
      </c>
      <c r="K25" s="302">
        <v>40894</v>
      </c>
      <c r="L25" s="287">
        <v>43118</v>
      </c>
      <c r="M25" s="295">
        <v>32630</v>
      </c>
      <c r="N25" s="287">
        <v>40066</v>
      </c>
      <c r="O25" s="303">
        <v>39579</v>
      </c>
      <c r="P25" s="287">
        <v>38701</v>
      </c>
      <c r="Q25" s="303">
        <v>32994</v>
      </c>
      <c r="R25" s="289">
        <v>36258</v>
      </c>
      <c r="S25" s="303">
        <v>32693</v>
      </c>
      <c r="T25" s="289">
        <v>33776</v>
      </c>
      <c r="U25" s="303">
        <v>43146</v>
      </c>
      <c r="V25" s="289">
        <v>46056</v>
      </c>
      <c r="W25" s="303">
        <v>42087</v>
      </c>
      <c r="X25" s="289">
        <v>43535</v>
      </c>
      <c r="Y25" s="303">
        <v>42335</v>
      </c>
      <c r="Z25" s="289">
        <v>52924</v>
      </c>
      <c r="AA25" s="303">
        <v>45186</v>
      </c>
      <c r="AB25" s="253"/>
      <c r="AC25" s="254"/>
      <c r="AD25" s="253"/>
      <c r="AE25" s="243">
        <f t="shared" si="0"/>
        <v>452762</v>
      </c>
      <c r="AF25" s="244">
        <f t="shared" si="1"/>
        <v>475712</v>
      </c>
    </row>
    <row r="26" spans="2:32" s="13" customFormat="1" ht="12.75">
      <c r="B26" s="255">
        <f t="shared" si="2"/>
        <v>21</v>
      </c>
      <c r="C26" s="274" t="s">
        <v>55</v>
      </c>
      <c r="D26" s="207">
        <v>18464.4</v>
      </c>
      <c r="E26" s="347">
        <v>30690</v>
      </c>
      <c r="F26" s="292">
        <v>54238</v>
      </c>
      <c r="G26" s="302">
        <v>40474</v>
      </c>
      <c r="H26" s="287">
        <v>52749</v>
      </c>
      <c r="I26" s="302">
        <v>40106</v>
      </c>
      <c r="J26" s="287">
        <v>49246</v>
      </c>
      <c r="K26" s="302">
        <v>43012</v>
      </c>
      <c r="L26" s="287">
        <v>47210</v>
      </c>
      <c r="M26" s="295">
        <v>41637</v>
      </c>
      <c r="N26" s="287">
        <v>44184</v>
      </c>
      <c r="O26" s="303">
        <v>41595</v>
      </c>
      <c r="P26" s="287">
        <v>43060</v>
      </c>
      <c r="Q26" s="303">
        <v>35101</v>
      </c>
      <c r="R26" s="289">
        <v>40212</v>
      </c>
      <c r="S26" s="303">
        <v>37018</v>
      </c>
      <c r="T26" s="289">
        <v>42539</v>
      </c>
      <c r="U26" s="303">
        <v>48049</v>
      </c>
      <c r="V26" s="289">
        <v>53506</v>
      </c>
      <c r="W26" s="303">
        <v>47161</v>
      </c>
      <c r="X26" s="289">
        <v>48054</v>
      </c>
      <c r="Y26" s="303">
        <v>47899</v>
      </c>
      <c r="Z26" s="289">
        <v>56176</v>
      </c>
      <c r="AA26" s="303">
        <v>50119</v>
      </c>
      <c r="AB26" s="253"/>
      <c r="AC26" s="254"/>
      <c r="AD26" s="253"/>
      <c r="AE26" s="243">
        <f t="shared" si="0"/>
        <v>502861</v>
      </c>
      <c r="AF26" s="244">
        <f t="shared" si="1"/>
        <v>531174</v>
      </c>
    </row>
    <row r="27" spans="2:32" ht="12.75" customHeight="1">
      <c r="B27" s="255">
        <f t="shared" si="2"/>
        <v>22</v>
      </c>
      <c r="C27" s="274" t="s">
        <v>52</v>
      </c>
      <c r="D27" s="207">
        <v>30266.3</v>
      </c>
      <c r="E27" s="347">
        <v>54886</v>
      </c>
      <c r="F27" s="292">
        <v>91980</v>
      </c>
      <c r="G27" s="302">
        <v>75926</v>
      </c>
      <c r="H27" s="287">
        <v>79454</v>
      </c>
      <c r="I27" s="302">
        <v>71560</v>
      </c>
      <c r="J27" s="287">
        <v>83823</v>
      </c>
      <c r="K27" s="302">
        <v>73694</v>
      </c>
      <c r="L27" s="287">
        <v>79223</v>
      </c>
      <c r="M27" s="295">
        <v>72342</v>
      </c>
      <c r="N27" s="287">
        <v>75956</v>
      </c>
      <c r="O27" s="303">
        <v>75281</v>
      </c>
      <c r="P27" s="287">
        <v>72195</v>
      </c>
      <c r="Q27" s="303">
        <v>62900</v>
      </c>
      <c r="R27" s="289">
        <v>68798</v>
      </c>
      <c r="S27" s="303">
        <v>63247</v>
      </c>
      <c r="T27" s="289">
        <v>72531</v>
      </c>
      <c r="U27" s="303">
        <v>86262</v>
      </c>
      <c r="V27" s="289">
        <v>94166</v>
      </c>
      <c r="W27" s="303">
        <v>75067</v>
      </c>
      <c r="X27" s="289">
        <v>83255</v>
      </c>
      <c r="Y27" s="303">
        <v>79668</v>
      </c>
      <c r="Z27" s="289">
        <v>97442</v>
      </c>
      <c r="AA27" s="303">
        <v>83276</v>
      </c>
      <c r="AB27" s="253"/>
      <c r="AC27" s="254"/>
      <c r="AD27" s="253"/>
      <c r="AE27" s="243">
        <f t="shared" si="0"/>
        <v>874109</v>
      </c>
      <c r="AF27" s="244">
        <f t="shared" si="1"/>
        <v>898823</v>
      </c>
    </row>
    <row r="28" spans="2:32" s="13" customFormat="1" ht="12.75">
      <c r="B28" s="255">
        <f t="shared" si="2"/>
        <v>23</v>
      </c>
      <c r="C28" s="273" t="s">
        <v>58</v>
      </c>
      <c r="D28" s="207">
        <v>24146</v>
      </c>
      <c r="E28" s="347">
        <v>36469</v>
      </c>
      <c r="F28" s="292">
        <v>69241</v>
      </c>
      <c r="G28" s="302">
        <v>50466</v>
      </c>
      <c r="H28" s="287">
        <v>67691</v>
      </c>
      <c r="I28" s="302">
        <v>48491</v>
      </c>
      <c r="J28" s="287">
        <v>68535</v>
      </c>
      <c r="K28" s="302">
        <v>56181</v>
      </c>
      <c r="L28" s="287">
        <v>62583</v>
      </c>
      <c r="M28" s="295">
        <v>44962</v>
      </c>
      <c r="N28" s="287">
        <v>55611</v>
      </c>
      <c r="O28" s="303">
        <v>51895</v>
      </c>
      <c r="P28" s="287">
        <v>53418</v>
      </c>
      <c r="Q28" s="303">
        <v>44045</v>
      </c>
      <c r="R28" s="289">
        <v>51237</v>
      </c>
      <c r="S28" s="303">
        <v>44577</v>
      </c>
      <c r="T28" s="289">
        <v>54312</v>
      </c>
      <c r="U28" s="303">
        <v>59131</v>
      </c>
      <c r="V28" s="289">
        <v>70399</v>
      </c>
      <c r="W28" s="303">
        <v>58542</v>
      </c>
      <c r="X28" s="289">
        <v>62191</v>
      </c>
      <c r="Y28" s="303">
        <v>60523</v>
      </c>
      <c r="Z28" s="289">
        <v>73098</v>
      </c>
      <c r="AA28" s="303">
        <v>61303</v>
      </c>
      <c r="AB28" s="247"/>
      <c r="AC28" s="248"/>
      <c r="AD28" s="247"/>
      <c r="AE28" s="243">
        <f t="shared" si="0"/>
        <v>616585</v>
      </c>
      <c r="AF28" s="244">
        <f t="shared" si="1"/>
        <v>688316</v>
      </c>
    </row>
    <row r="29" spans="2:32" ht="12.75" customHeight="1">
      <c r="B29" s="255">
        <f t="shared" si="2"/>
        <v>24</v>
      </c>
      <c r="C29" s="274" t="s">
        <v>61</v>
      </c>
      <c r="D29" s="207">
        <v>20258.6</v>
      </c>
      <c r="E29" s="347">
        <v>38718</v>
      </c>
      <c r="F29" s="292">
        <v>66088</v>
      </c>
      <c r="G29" s="302">
        <v>54918</v>
      </c>
      <c r="H29" s="287">
        <v>55427</v>
      </c>
      <c r="I29" s="302">
        <v>51723</v>
      </c>
      <c r="J29" s="287">
        <v>59136</v>
      </c>
      <c r="K29" s="302">
        <v>54818</v>
      </c>
      <c r="L29" s="287">
        <v>54928</v>
      </c>
      <c r="M29" s="295">
        <v>50876</v>
      </c>
      <c r="N29" s="287">
        <v>51164</v>
      </c>
      <c r="O29" s="303">
        <v>47966</v>
      </c>
      <c r="P29" s="287">
        <v>52423</v>
      </c>
      <c r="Q29" s="303">
        <v>41023</v>
      </c>
      <c r="R29" s="289">
        <v>45338</v>
      </c>
      <c r="S29" s="303">
        <v>46579</v>
      </c>
      <c r="T29" s="289">
        <v>48614</v>
      </c>
      <c r="U29" s="303">
        <v>65351</v>
      </c>
      <c r="V29" s="289">
        <v>63212</v>
      </c>
      <c r="W29" s="303">
        <v>76988</v>
      </c>
      <c r="X29" s="289">
        <v>57707</v>
      </c>
      <c r="Y29" s="303">
        <v>66285</v>
      </c>
      <c r="Z29" s="289">
        <v>70815</v>
      </c>
      <c r="AA29" s="303">
        <v>74178</v>
      </c>
      <c r="AB29" s="253"/>
      <c r="AC29" s="254"/>
      <c r="AD29" s="253"/>
      <c r="AE29" s="243">
        <f t="shared" si="0"/>
        <v>669423</v>
      </c>
      <c r="AF29" s="244">
        <f t="shared" si="1"/>
        <v>624852</v>
      </c>
    </row>
    <row r="30" spans="2:32" ht="12.75" customHeight="1">
      <c r="B30" s="255">
        <f t="shared" si="2"/>
        <v>25</v>
      </c>
      <c r="C30" s="274" t="s">
        <v>53</v>
      </c>
      <c r="D30" s="207">
        <v>6735.1</v>
      </c>
      <c r="E30" s="347">
        <v>14357</v>
      </c>
      <c r="F30" s="292">
        <v>22157</v>
      </c>
      <c r="G30" s="302">
        <v>18869</v>
      </c>
      <c r="H30" s="287">
        <v>19540</v>
      </c>
      <c r="I30" s="302">
        <v>17494</v>
      </c>
      <c r="J30" s="287">
        <v>20615</v>
      </c>
      <c r="K30" s="302">
        <v>17984</v>
      </c>
      <c r="L30" s="287">
        <v>27710</v>
      </c>
      <c r="M30" s="295">
        <v>16868</v>
      </c>
      <c r="N30" s="287">
        <v>14224</v>
      </c>
      <c r="O30" s="303">
        <v>16064</v>
      </c>
      <c r="P30" s="287">
        <v>14463</v>
      </c>
      <c r="Q30" s="303">
        <v>13719</v>
      </c>
      <c r="R30" s="289">
        <v>13520</v>
      </c>
      <c r="S30" s="303">
        <v>15777</v>
      </c>
      <c r="T30" s="289">
        <v>16186</v>
      </c>
      <c r="U30" s="303">
        <v>17602</v>
      </c>
      <c r="V30" s="289">
        <v>20665</v>
      </c>
      <c r="W30" s="303">
        <v>20727</v>
      </c>
      <c r="X30" s="289">
        <v>19506</v>
      </c>
      <c r="Y30" s="303">
        <v>19610</v>
      </c>
      <c r="Z30" s="289">
        <v>23870</v>
      </c>
      <c r="AA30" s="303">
        <v>23232</v>
      </c>
      <c r="AB30" s="253"/>
      <c r="AC30" s="254"/>
      <c r="AD30" s="253"/>
      <c r="AE30" s="243">
        <f t="shared" si="0"/>
        <v>212303</v>
      </c>
      <c r="AF30" s="244">
        <f t="shared" si="1"/>
        <v>212456</v>
      </c>
    </row>
    <row r="31" spans="2:32" ht="12.75" customHeight="1">
      <c r="B31" s="255">
        <f t="shared" si="2"/>
        <v>26</v>
      </c>
      <c r="C31" s="274" t="s">
        <v>42</v>
      </c>
      <c r="D31" s="207">
        <v>13989.3</v>
      </c>
      <c r="E31" s="347">
        <v>34971</v>
      </c>
      <c r="F31" s="292">
        <v>54863</v>
      </c>
      <c r="G31" s="302">
        <v>48266</v>
      </c>
      <c r="H31" s="287">
        <v>51608</v>
      </c>
      <c r="I31" s="302">
        <v>45111</v>
      </c>
      <c r="J31" s="287">
        <v>49756</v>
      </c>
      <c r="K31" s="302">
        <v>45930</v>
      </c>
      <c r="L31" s="287">
        <v>44614</v>
      </c>
      <c r="M31" s="295">
        <v>43681</v>
      </c>
      <c r="N31" s="287">
        <v>40965</v>
      </c>
      <c r="O31" s="303">
        <v>40585</v>
      </c>
      <c r="P31" s="287">
        <v>41576</v>
      </c>
      <c r="Q31" s="303">
        <v>35530</v>
      </c>
      <c r="R31" s="289">
        <v>36515</v>
      </c>
      <c r="S31" s="303">
        <v>40524</v>
      </c>
      <c r="T31" s="289">
        <v>38480</v>
      </c>
      <c r="U31" s="303">
        <v>42382</v>
      </c>
      <c r="V31" s="289">
        <v>50233</v>
      </c>
      <c r="W31" s="303">
        <v>52610</v>
      </c>
      <c r="X31" s="289">
        <v>44569</v>
      </c>
      <c r="Y31" s="303">
        <v>47275</v>
      </c>
      <c r="Z31" s="289">
        <v>55276</v>
      </c>
      <c r="AA31" s="303">
        <v>52287</v>
      </c>
      <c r="AB31" s="253"/>
      <c r="AC31" s="254"/>
      <c r="AD31" s="253"/>
      <c r="AE31" s="243">
        <f t="shared" si="0"/>
        <v>529152</v>
      </c>
      <c r="AF31" s="244">
        <f t="shared" si="1"/>
        <v>508455</v>
      </c>
    </row>
    <row r="32" spans="2:32" ht="12.75" customHeight="1">
      <c r="B32" s="255">
        <f t="shared" si="2"/>
        <v>27</v>
      </c>
      <c r="C32" s="274" t="s">
        <v>2</v>
      </c>
      <c r="D32" s="207">
        <v>13695.4</v>
      </c>
      <c r="E32" s="347">
        <v>25693</v>
      </c>
      <c r="F32" s="292">
        <v>47397</v>
      </c>
      <c r="G32" s="302">
        <v>36958</v>
      </c>
      <c r="H32" s="287">
        <v>39547</v>
      </c>
      <c r="I32" s="302">
        <v>37451</v>
      </c>
      <c r="J32" s="287">
        <v>41802</v>
      </c>
      <c r="K32" s="302">
        <v>38058</v>
      </c>
      <c r="L32" s="287">
        <v>39289</v>
      </c>
      <c r="M32" s="295">
        <v>40314</v>
      </c>
      <c r="N32" s="287">
        <v>35860</v>
      </c>
      <c r="O32" s="303">
        <v>36035</v>
      </c>
      <c r="P32" s="287">
        <v>37435</v>
      </c>
      <c r="Q32" s="303">
        <v>31752</v>
      </c>
      <c r="R32" s="289">
        <v>33502</v>
      </c>
      <c r="S32" s="303">
        <v>35809</v>
      </c>
      <c r="T32" s="289">
        <v>34688</v>
      </c>
      <c r="U32" s="303">
        <v>44573</v>
      </c>
      <c r="V32" s="289">
        <v>43184</v>
      </c>
      <c r="W32" s="303">
        <v>51792</v>
      </c>
      <c r="X32" s="289">
        <v>39429</v>
      </c>
      <c r="Y32" s="303">
        <v>45383</v>
      </c>
      <c r="Z32" s="289">
        <v>48645</v>
      </c>
      <c r="AA32" s="303">
        <v>51304</v>
      </c>
      <c r="AB32" s="253"/>
      <c r="AC32" s="254"/>
      <c r="AD32" s="253"/>
      <c r="AE32" s="243">
        <f t="shared" si="0"/>
        <v>475122</v>
      </c>
      <c r="AF32" s="244">
        <f t="shared" si="1"/>
        <v>440778</v>
      </c>
    </row>
    <row r="33" spans="2:32" ht="12.75">
      <c r="B33" s="255">
        <f t="shared" si="2"/>
        <v>28</v>
      </c>
      <c r="C33" s="274" t="s">
        <v>3</v>
      </c>
      <c r="D33" s="207">
        <v>6360.3</v>
      </c>
      <c r="E33" s="347">
        <v>17255</v>
      </c>
      <c r="F33" s="292">
        <v>24070</v>
      </c>
      <c r="G33" s="302">
        <v>22941</v>
      </c>
      <c r="H33" s="287">
        <v>23509</v>
      </c>
      <c r="I33" s="302">
        <v>20950</v>
      </c>
      <c r="J33" s="287">
        <v>23099</v>
      </c>
      <c r="K33" s="302">
        <v>22704</v>
      </c>
      <c r="L33" s="287">
        <v>21524</v>
      </c>
      <c r="M33" s="295">
        <v>21683</v>
      </c>
      <c r="N33" s="287">
        <v>19854</v>
      </c>
      <c r="O33" s="303">
        <v>19611</v>
      </c>
      <c r="P33" s="287">
        <v>19461</v>
      </c>
      <c r="Q33" s="303">
        <v>17184</v>
      </c>
      <c r="R33" s="289">
        <v>17016</v>
      </c>
      <c r="S33" s="303">
        <v>19361</v>
      </c>
      <c r="T33" s="289">
        <v>17952</v>
      </c>
      <c r="U33" s="303">
        <v>26458</v>
      </c>
      <c r="V33" s="289">
        <v>20889</v>
      </c>
      <c r="W33" s="303">
        <v>30804</v>
      </c>
      <c r="X33" s="289">
        <v>20633</v>
      </c>
      <c r="Y33" s="303">
        <v>27588</v>
      </c>
      <c r="Z33" s="289">
        <v>23977</v>
      </c>
      <c r="AA33" s="303">
        <v>28631</v>
      </c>
      <c r="AB33" s="253"/>
      <c r="AC33" s="254"/>
      <c r="AD33" s="253"/>
      <c r="AE33" s="243">
        <f t="shared" si="0"/>
        <v>275170</v>
      </c>
      <c r="AF33" s="244">
        <f t="shared" si="1"/>
        <v>231984</v>
      </c>
    </row>
    <row r="34" spans="2:32" ht="12.75">
      <c r="B34" s="255">
        <f t="shared" si="2"/>
        <v>29</v>
      </c>
      <c r="C34" s="274" t="s">
        <v>4</v>
      </c>
      <c r="D34" s="207">
        <v>12946.5</v>
      </c>
      <c r="E34" s="347">
        <v>30158</v>
      </c>
      <c r="F34" s="292">
        <v>50039</v>
      </c>
      <c r="G34" s="302">
        <v>41212</v>
      </c>
      <c r="H34" s="287">
        <v>38103</v>
      </c>
      <c r="I34" s="302">
        <v>37944</v>
      </c>
      <c r="J34" s="287">
        <v>40104</v>
      </c>
      <c r="K34" s="302">
        <v>41059</v>
      </c>
      <c r="L34" s="287">
        <v>37448</v>
      </c>
      <c r="M34" s="295">
        <v>43525</v>
      </c>
      <c r="N34" s="287">
        <v>33830</v>
      </c>
      <c r="O34" s="303">
        <v>32342</v>
      </c>
      <c r="P34" s="287">
        <v>34847</v>
      </c>
      <c r="Q34" s="303">
        <v>31072</v>
      </c>
      <c r="R34" s="289">
        <v>31534</v>
      </c>
      <c r="S34" s="303">
        <v>34770</v>
      </c>
      <c r="T34" s="289">
        <v>32394</v>
      </c>
      <c r="U34" s="303">
        <v>49381</v>
      </c>
      <c r="V34" s="289">
        <v>37032</v>
      </c>
      <c r="W34" s="303">
        <v>58239</v>
      </c>
      <c r="X34" s="289">
        <v>38356</v>
      </c>
      <c r="Y34" s="303">
        <v>53269</v>
      </c>
      <c r="Z34" s="289">
        <v>43809</v>
      </c>
      <c r="AA34" s="303">
        <v>47531</v>
      </c>
      <c r="AB34" s="253"/>
      <c r="AC34" s="254"/>
      <c r="AD34" s="253"/>
      <c r="AE34" s="243">
        <f t="shared" si="0"/>
        <v>500502</v>
      </c>
      <c r="AF34" s="244">
        <f t="shared" si="1"/>
        <v>417496</v>
      </c>
    </row>
    <row r="35" spans="2:32" ht="12.75">
      <c r="B35" s="255">
        <f t="shared" si="2"/>
        <v>30</v>
      </c>
      <c r="C35" s="274" t="s">
        <v>5</v>
      </c>
      <c r="D35" s="207">
        <v>12207.7</v>
      </c>
      <c r="E35" s="347">
        <v>25432</v>
      </c>
      <c r="F35" s="292">
        <v>43816</v>
      </c>
      <c r="G35" s="302">
        <v>34617</v>
      </c>
      <c r="H35" s="287">
        <v>33455</v>
      </c>
      <c r="I35" s="302">
        <v>31097</v>
      </c>
      <c r="J35" s="287">
        <v>35817</v>
      </c>
      <c r="K35" s="302">
        <v>33490</v>
      </c>
      <c r="L35" s="287">
        <v>33927</v>
      </c>
      <c r="M35" s="295">
        <v>31721</v>
      </c>
      <c r="N35" s="287">
        <v>31372</v>
      </c>
      <c r="O35" s="303">
        <v>29509</v>
      </c>
      <c r="P35" s="287">
        <v>27152</v>
      </c>
      <c r="Q35" s="303">
        <v>25282</v>
      </c>
      <c r="R35" s="289">
        <v>31360</v>
      </c>
      <c r="S35" s="303">
        <v>28626</v>
      </c>
      <c r="T35" s="289">
        <v>29290</v>
      </c>
      <c r="U35" s="303">
        <v>37113</v>
      </c>
      <c r="V35" s="289">
        <v>37427</v>
      </c>
      <c r="W35" s="303">
        <v>32597</v>
      </c>
      <c r="X35" s="289">
        <v>33334</v>
      </c>
      <c r="Y35" s="303">
        <v>35435</v>
      </c>
      <c r="Z35" s="289">
        <v>39790</v>
      </c>
      <c r="AA35" s="303">
        <v>38928</v>
      </c>
      <c r="AB35" s="253"/>
      <c r="AC35" s="254"/>
      <c r="AD35" s="253"/>
      <c r="AE35" s="243">
        <f t="shared" si="0"/>
        <v>383847</v>
      </c>
      <c r="AF35" s="244">
        <f t="shared" si="1"/>
        <v>376740</v>
      </c>
    </row>
    <row r="36" spans="2:32" ht="12.75">
      <c r="B36" s="255">
        <f t="shared" si="2"/>
        <v>31</v>
      </c>
      <c r="C36" s="274" t="s">
        <v>6</v>
      </c>
      <c r="D36" s="207">
        <v>4902.2</v>
      </c>
      <c r="E36" s="347">
        <v>12047</v>
      </c>
      <c r="F36" s="292">
        <v>18359</v>
      </c>
      <c r="G36" s="302">
        <v>16091</v>
      </c>
      <c r="H36" s="287">
        <v>14196</v>
      </c>
      <c r="I36" s="302">
        <v>14553</v>
      </c>
      <c r="J36" s="287">
        <v>15179</v>
      </c>
      <c r="K36" s="302">
        <v>16159</v>
      </c>
      <c r="L36" s="287">
        <v>14553</v>
      </c>
      <c r="M36" s="295">
        <v>14461</v>
      </c>
      <c r="N36" s="287">
        <v>13412</v>
      </c>
      <c r="O36" s="303">
        <v>12719</v>
      </c>
      <c r="P36" s="287">
        <v>13742</v>
      </c>
      <c r="Q36" s="303">
        <v>10960</v>
      </c>
      <c r="R36" s="289">
        <v>12195</v>
      </c>
      <c r="S36" s="303">
        <v>12514</v>
      </c>
      <c r="T36" s="289">
        <v>12560</v>
      </c>
      <c r="U36" s="303">
        <v>13916</v>
      </c>
      <c r="V36" s="289">
        <v>16176</v>
      </c>
      <c r="W36" s="303">
        <v>16249</v>
      </c>
      <c r="X36" s="289">
        <v>14689</v>
      </c>
      <c r="Y36" s="303">
        <v>15058</v>
      </c>
      <c r="Z36" s="289">
        <v>17709</v>
      </c>
      <c r="AA36" s="303">
        <v>16312</v>
      </c>
      <c r="AB36" s="253"/>
      <c r="AC36" s="254"/>
      <c r="AD36" s="253"/>
      <c r="AE36" s="243">
        <f t="shared" si="0"/>
        <v>171039</v>
      </c>
      <c r="AF36" s="244">
        <f t="shared" si="1"/>
        <v>162770</v>
      </c>
    </row>
    <row r="37" spans="2:32" ht="12.75">
      <c r="B37" s="255">
        <f t="shared" si="2"/>
        <v>32</v>
      </c>
      <c r="C37" s="274" t="s">
        <v>62</v>
      </c>
      <c r="D37" s="207">
        <v>19674.8</v>
      </c>
      <c r="E37" s="347">
        <v>41895</v>
      </c>
      <c r="F37" s="292">
        <v>65290</v>
      </c>
      <c r="G37" s="302">
        <v>55864</v>
      </c>
      <c r="H37" s="287">
        <v>55551</v>
      </c>
      <c r="I37" s="302">
        <v>48703</v>
      </c>
      <c r="J37" s="287">
        <v>59303</v>
      </c>
      <c r="K37" s="302">
        <v>54184</v>
      </c>
      <c r="L37" s="287">
        <v>56863</v>
      </c>
      <c r="M37" s="295">
        <v>55644</v>
      </c>
      <c r="N37" s="287">
        <v>49153</v>
      </c>
      <c r="O37" s="303">
        <v>47230</v>
      </c>
      <c r="P37" s="287">
        <v>50843</v>
      </c>
      <c r="Q37" s="303">
        <v>41584</v>
      </c>
      <c r="R37" s="289">
        <v>44957</v>
      </c>
      <c r="S37" s="303">
        <v>46907</v>
      </c>
      <c r="T37" s="289">
        <v>43639</v>
      </c>
      <c r="U37" s="303">
        <v>57009</v>
      </c>
      <c r="V37" s="289">
        <v>65741</v>
      </c>
      <c r="W37" s="303">
        <v>67868</v>
      </c>
      <c r="X37" s="289">
        <v>56906</v>
      </c>
      <c r="Y37" s="303">
        <v>61025</v>
      </c>
      <c r="Z37" s="289">
        <v>69879</v>
      </c>
      <c r="AA37" s="303">
        <v>71083</v>
      </c>
      <c r="AB37" s="253"/>
      <c r="AC37" s="254"/>
      <c r="AD37" s="253"/>
      <c r="AE37" s="243">
        <f t="shared" si="0"/>
        <v>648996</v>
      </c>
      <c r="AF37" s="244">
        <f t="shared" si="1"/>
        <v>618125</v>
      </c>
    </row>
    <row r="38" spans="2:32" ht="12.75">
      <c r="B38" s="255">
        <f t="shared" si="2"/>
        <v>33</v>
      </c>
      <c r="C38" s="274" t="s">
        <v>7</v>
      </c>
      <c r="D38" s="207">
        <v>10939</v>
      </c>
      <c r="E38" s="347">
        <v>22388</v>
      </c>
      <c r="F38" s="292">
        <v>35005</v>
      </c>
      <c r="G38" s="302">
        <v>30443</v>
      </c>
      <c r="H38" s="287">
        <v>29454</v>
      </c>
      <c r="I38" s="302">
        <v>26947</v>
      </c>
      <c r="J38" s="287">
        <v>31634</v>
      </c>
      <c r="K38" s="302">
        <v>30424</v>
      </c>
      <c r="L38" s="287">
        <v>28915</v>
      </c>
      <c r="M38" s="295">
        <v>30001</v>
      </c>
      <c r="N38" s="287">
        <v>27727</v>
      </c>
      <c r="O38" s="303">
        <v>26294</v>
      </c>
      <c r="P38" s="287">
        <v>28258</v>
      </c>
      <c r="Q38" s="303">
        <v>24292</v>
      </c>
      <c r="R38" s="289">
        <v>25460</v>
      </c>
      <c r="S38" s="303">
        <v>26858</v>
      </c>
      <c r="T38" s="289">
        <v>26132</v>
      </c>
      <c r="U38" s="303">
        <v>36308</v>
      </c>
      <c r="V38" s="289">
        <v>34725</v>
      </c>
      <c r="W38" s="303">
        <v>42679</v>
      </c>
      <c r="X38" s="289">
        <v>30396</v>
      </c>
      <c r="Y38" s="303">
        <v>38014</v>
      </c>
      <c r="Z38" s="289">
        <v>37273</v>
      </c>
      <c r="AA38" s="303">
        <v>37839</v>
      </c>
      <c r="AB38" s="253"/>
      <c r="AC38" s="254"/>
      <c r="AD38" s="253"/>
      <c r="AE38" s="243">
        <f t="shared" si="0"/>
        <v>372487</v>
      </c>
      <c r="AF38" s="244">
        <f t="shared" si="1"/>
        <v>334979</v>
      </c>
    </row>
    <row r="39" spans="2:32" ht="12.75">
      <c r="B39" s="255">
        <f t="shared" si="2"/>
        <v>34</v>
      </c>
      <c r="C39" s="274" t="s">
        <v>8</v>
      </c>
      <c r="D39" s="207">
        <v>6730.4</v>
      </c>
      <c r="E39" s="347">
        <v>16091</v>
      </c>
      <c r="F39" s="292">
        <v>22473</v>
      </c>
      <c r="G39" s="302">
        <v>20048</v>
      </c>
      <c r="H39" s="287">
        <v>18551</v>
      </c>
      <c r="I39" s="302">
        <v>18463</v>
      </c>
      <c r="J39" s="287">
        <v>20219</v>
      </c>
      <c r="K39" s="302">
        <v>20024</v>
      </c>
      <c r="L39" s="287">
        <v>19020</v>
      </c>
      <c r="M39" s="295">
        <v>18536</v>
      </c>
      <c r="N39" s="287">
        <v>18257</v>
      </c>
      <c r="O39" s="303">
        <v>16875</v>
      </c>
      <c r="P39" s="287">
        <v>17657</v>
      </c>
      <c r="Q39" s="303">
        <v>14896</v>
      </c>
      <c r="R39" s="289">
        <v>15370</v>
      </c>
      <c r="S39" s="303">
        <v>16753</v>
      </c>
      <c r="T39" s="289">
        <v>18344</v>
      </c>
      <c r="U39" s="303">
        <v>17794</v>
      </c>
      <c r="V39" s="289">
        <v>19631</v>
      </c>
      <c r="W39" s="303">
        <v>21176</v>
      </c>
      <c r="X39" s="289">
        <v>19006</v>
      </c>
      <c r="Y39" s="303">
        <v>19835</v>
      </c>
      <c r="Z39" s="289">
        <v>23773</v>
      </c>
      <c r="AA39" s="303">
        <v>23973</v>
      </c>
      <c r="AB39" s="253"/>
      <c r="AC39" s="254"/>
      <c r="AD39" s="253"/>
      <c r="AE39" s="243">
        <f t="shared" si="0"/>
        <v>224464</v>
      </c>
      <c r="AF39" s="244">
        <f t="shared" si="1"/>
        <v>212301</v>
      </c>
    </row>
    <row r="40" spans="2:32" ht="12.75">
      <c r="B40" s="255">
        <f t="shared" si="2"/>
        <v>35</v>
      </c>
      <c r="C40" s="274" t="s">
        <v>9</v>
      </c>
      <c r="D40" s="207">
        <v>6586.2</v>
      </c>
      <c r="E40" s="347">
        <v>15629</v>
      </c>
      <c r="F40" s="292">
        <v>28864</v>
      </c>
      <c r="G40" s="302">
        <v>22071</v>
      </c>
      <c r="H40" s="287">
        <v>22937</v>
      </c>
      <c r="I40" s="302">
        <v>20178</v>
      </c>
      <c r="J40" s="287">
        <v>23589</v>
      </c>
      <c r="K40" s="302">
        <v>20934</v>
      </c>
      <c r="L40" s="287">
        <v>21058</v>
      </c>
      <c r="M40" s="295">
        <v>20356</v>
      </c>
      <c r="N40" s="287">
        <v>19448</v>
      </c>
      <c r="O40" s="303">
        <v>17613</v>
      </c>
      <c r="P40" s="287">
        <v>20443</v>
      </c>
      <c r="Q40" s="303">
        <v>16696</v>
      </c>
      <c r="R40" s="289">
        <v>18278</v>
      </c>
      <c r="S40" s="303">
        <v>19048</v>
      </c>
      <c r="T40" s="289">
        <v>19912</v>
      </c>
      <c r="U40" s="303">
        <v>23329</v>
      </c>
      <c r="V40" s="289">
        <v>23676</v>
      </c>
      <c r="W40" s="303">
        <v>27718</v>
      </c>
      <c r="X40" s="289">
        <v>21337</v>
      </c>
      <c r="Y40" s="303">
        <v>25579</v>
      </c>
      <c r="Z40" s="289">
        <v>27650</v>
      </c>
      <c r="AA40" s="303">
        <v>25752</v>
      </c>
      <c r="AB40" s="253"/>
      <c r="AC40" s="254"/>
      <c r="AD40" s="253"/>
      <c r="AE40" s="243">
        <f t="shared" si="0"/>
        <v>254903</v>
      </c>
      <c r="AF40" s="244">
        <f t="shared" si="1"/>
        <v>247192</v>
      </c>
    </row>
    <row r="41" spans="2:32" ht="12.75">
      <c r="B41" s="255">
        <f t="shared" si="2"/>
        <v>36</v>
      </c>
      <c r="C41" s="274" t="s">
        <v>10</v>
      </c>
      <c r="D41" s="207">
        <v>2378.8</v>
      </c>
      <c r="E41" s="347">
        <v>4649</v>
      </c>
      <c r="F41" s="292">
        <v>6903</v>
      </c>
      <c r="G41" s="302">
        <v>6337</v>
      </c>
      <c r="H41" s="287">
        <v>5018</v>
      </c>
      <c r="I41" s="302">
        <v>6024</v>
      </c>
      <c r="J41" s="287">
        <v>5518</v>
      </c>
      <c r="K41" s="302">
        <v>6217</v>
      </c>
      <c r="L41" s="287">
        <v>4983</v>
      </c>
      <c r="M41" s="295">
        <v>5515</v>
      </c>
      <c r="N41" s="287">
        <v>4221</v>
      </c>
      <c r="O41" s="303">
        <v>4064</v>
      </c>
      <c r="P41" s="287">
        <v>4405</v>
      </c>
      <c r="Q41" s="303">
        <v>3682</v>
      </c>
      <c r="R41" s="289">
        <v>3903</v>
      </c>
      <c r="S41" s="303">
        <v>4022</v>
      </c>
      <c r="T41" s="289">
        <v>3867</v>
      </c>
      <c r="U41" s="303">
        <v>6871</v>
      </c>
      <c r="V41" s="289">
        <v>5088</v>
      </c>
      <c r="W41" s="303">
        <v>8000</v>
      </c>
      <c r="X41" s="289">
        <v>6665</v>
      </c>
      <c r="Y41" s="303">
        <v>7205</v>
      </c>
      <c r="Z41" s="289">
        <v>7845</v>
      </c>
      <c r="AA41" s="303">
        <v>6741</v>
      </c>
      <c r="AB41" s="253"/>
      <c r="AC41" s="254"/>
      <c r="AD41" s="253"/>
      <c r="AE41" s="243">
        <f t="shared" si="0"/>
        <v>69327</v>
      </c>
      <c r="AF41" s="244">
        <f t="shared" si="1"/>
        <v>58416</v>
      </c>
    </row>
    <row r="42" spans="2:32" ht="12.75" hidden="1">
      <c r="B42" s="255">
        <f t="shared" si="2"/>
        <v>37</v>
      </c>
      <c r="C42" s="278" t="s">
        <v>94</v>
      </c>
      <c r="D42" s="213">
        <v>2648.8</v>
      </c>
      <c r="E42" s="348"/>
      <c r="F42" s="344"/>
      <c r="G42" s="294"/>
      <c r="H42" s="307"/>
      <c r="I42" s="294"/>
      <c r="J42" s="307"/>
      <c r="K42" s="294"/>
      <c r="L42" s="306"/>
      <c r="M42" s="294"/>
      <c r="N42" s="306"/>
      <c r="O42" s="294"/>
      <c r="P42" s="306"/>
      <c r="Q42" s="294"/>
      <c r="R42" s="306"/>
      <c r="S42" s="294"/>
      <c r="T42" s="310"/>
      <c r="U42" s="294"/>
      <c r="V42" s="311"/>
      <c r="W42" s="308"/>
      <c r="X42" s="289">
        <v>12996</v>
      </c>
      <c r="Y42" s="308"/>
      <c r="Z42" s="289">
        <v>13053</v>
      </c>
      <c r="AA42" s="309"/>
      <c r="AB42" s="253"/>
      <c r="AC42" s="254"/>
      <c r="AD42" s="253"/>
      <c r="AE42" s="243">
        <f t="shared" si="0"/>
        <v>0</v>
      </c>
      <c r="AF42" s="244">
        <f t="shared" si="1"/>
        <v>26049</v>
      </c>
    </row>
    <row r="43" spans="2:32" ht="12.75" hidden="1">
      <c r="B43" s="255">
        <f t="shared" si="2"/>
        <v>38</v>
      </c>
      <c r="C43" s="278" t="s">
        <v>95</v>
      </c>
      <c r="D43" s="214">
        <v>3529.2</v>
      </c>
      <c r="E43" s="348"/>
      <c r="F43" s="344"/>
      <c r="G43" s="294"/>
      <c r="H43" s="307"/>
      <c r="I43" s="294"/>
      <c r="J43" s="307"/>
      <c r="K43" s="294"/>
      <c r="L43" s="306"/>
      <c r="M43" s="294"/>
      <c r="N43" s="306"/>
      <c r="O43" s="294"/>
      <c r="P43" s="306"/>
      <c r="Q43" s="294"/>
      <c r="R43" s="306"/>
      <c r="S43" s="294"/>
      <c r="T43" s="310"/>
      <c r="U43" s="294"/>
      <c r="V43" s="311"/>
      <c r="W43" s="308"/>
      <c r="X43" s="311">
        <v>0</v>
      </c>
      <c r="Y43" s="308"/>
      <c r="Z43" s="289">
        <v>6265</v>
      </c>
      <c r="AA43" s="309"/>
      <c r="AB43" s="253"/>
      <c r="AC43" s="254"/>
      <c r="AD43" s="253"/>
      <c r="AE43" s="243">
        <f t="shared" si="0"/>
        <v>0</v>
      </c>
      <c r="AF43" s="244">
        <f t="shared" si="1"/>
        <v>6265</v>
      </c>
    </row>
    <row r="44" spans="2:32" ht="12.75">
      <c r="B44" s="255">
        <f t="shared" si="2"/>
        <v>39</v>
      </c>
      <c r="C44" s="274" t="s">
        <v>11</v>
      </c>
      <c r="D44" s="207">
        <v>7175.7</v>
      </c>
      <c r="E44" s="347">
        <v>15932</v>
      </c>
      <c r="F44" s="292">
        <v>30345</v>
      </c>
      <c r="G44" s="302">
        <v>25847</v>
      </c>
      <c r="H44" s="287">
        <v>25255</v>
      </c>
      <c r="I44" s="302">
        <v>22179</v>
      </c>
      <c r="J44" s="287">
        <v>27158</v>
      </c>
      <c r="K44" s="302">
        <v>23518</v>
      </c>
      <c r="L44" s="287">
        <v>21566</v>
      </c>
      <c r="M44" s="295">
        <v>20737</v>
      </c>
      <c r="N44" s="287">
        <v>19557</v>
      </c>
      <c r="O44" s="303">
        <v>18173</v>
      </c>
      <c r="P44" s="287">
        <v>20389</v>
      </c>
      <c r="Q44" s="303">
        <v>17876</v>
      </c>
      <c r="R44" s="289">
        <v>20008</v>
      </c>
      <c r="S44" s="303">
        <v>17737</v>
      </c>
      <c r="T44" s="289">
        <v>21583</v>
      </c>
      <c r="U44" s="303">
        <v>25544</v>
      </c>
      <c r="V44" s="289">
        <v>22948</v>
      </c>
      <c r="W44" s="303">
        <v>33648</v>
      </c>
      <c r="X44" s="289">
        <v>22070</v>
      </c>
      <c r="Y44" s="303">
        <v>23897</v>
      </c>
      <c r="Z44" s="289">
        <v>25049</v>
      </c>
      <c r="AA44" s="303">
        <v>34633</v>
      </c>
      <c r="AB44" s="253"/>
      <c r="AC44" s="254"/>
      <c r="AD44" s="253"/>
      <c r="AE44" s="243">
        <f t="shared" si="0"/>
        <v>279721</v>
      </c>
      <c r="AF44" s="244">
        <f t="shared" si="1"/>
        <v>255928</v>
      </c>
    </row>
    <row r="45" spans="2:32" s="13" customFormat="1" ht="12.75">
      <c r="B45" s="255">
        <f t="shared" si="2"/>
        <v>40</v>
      </c>
      <c r="C45" s="277" t="s">
        <v>56</v>
      </c>
      <c r="D45" s="208">
        <v>4256.7</v>
      </c>
      <c r="E45" s="347">
        <v>11903</v>
      </c>
      <c r="F45" s="292">
        <v>20339</v>
      </c>
      <c r="G45" s="302">
        <v>13087</v>
      </c>
      <c r="H45" s="287">
        <v>14977</v>
      </c>
      <c r="I45" s="302">
        <v>12790</v>
      </c>
      <c r="J45" s="287">
        <v>15864</v>
      </c>
      <c r="K45" s="302">
        <v>13588</v>
      </c>
      <c r="L45" s="287">
        <v>14479</v>
      </c>
      <c r="M45" s="295">
        <v>12524</v>
      </c>
      <c r="N45" s="287">
        <v>12627</v>
      </c>
      <c r="O45" s="303">
        <v>11646</v>
      </c>
      <c r="P45" s="287">
        <v>12432</v>
      </c>
      <c r="Q45" s="303">
        <v>10329</v>
      </c>
      <c r="R45" s="289">
        <v>11921</v>
      </c>
      <c r="S45" s="303">
        <v>10564</v>
      </c>
      <c r="T45" s="289">
        <v>12034</v>
      </c>
      <c r="U45" s="303">
        <v>14050</v>
      </c>
      <c r="V45" s="289">
        <v>17114</v>
      </c>
      <c r="W45" s="303">
        <v>18787</v>
      </c>
      <c r="X45" s="289">
        <v>17097</v>
      </c>
      <c r="Y45" s="303">
        <v>18216</v>
      </c>
      <c r="Z45" s="289">
        <v>16167</v>
      </c>
      <c r="AA45" s="303">
        <v>19841</v>
      </c>
      <c r="AB45" s="253"/>
      <c r="AC45" s="254"/>
      <c r="AD45" s="253"/>
      <c r="AE45" s="243">
        <f t="shared" si="0"/>
        <v>167325</v>
      </c>
      <c r="AF45" s="244">
        <f t="shared" si="1"/>
        <v>165051</v>
      </c>
    </row>
    <row r="46" spans="2:32" ht="12.75">
      <c r="B46" s="255">
        <f t="shared" si="2"/>
        <v>41</v>
      </c>
      <c r="C46" s="274" t="s">
        <v>12</v>
      </c>
      <c r="D46" s="207">
        <v>5797</v>
      </c>
      <c r="E46" s="347">
        <v>6720</v>
      </c>
      <c r="F46" s="292">
        <v>17403</v>
      </c>
      <c r="G46" s="302">
        <v>13050</v>
      </c>
      <c r="H46" s="287">
        <v>14760</v>
      </c>
      <c r="I46" s="302">
        <v>12660</v>
      </c>
      <c r="J46" s="287">
        <v>14370</v>
      </c>
      <c r="K46" s="302">
        <v>13440</v>
      </c>
      <c r="L46" s="287">
        <v>13050</v>
      </c>
      <c r="M46" s="295">
        <v>13260</v>
      </c>
      <c r="N46" s="287">
        <v>11910</v>
      </c>
      <c r="O46" s="303">
        <v>13350</v>
      </c>
      <c r="P46" s="287">
        <v>10237</v>
      </c>
      <c r="Q46" s="303">
        <v>11880</v>
      </c>
      <c r="R46" s="289">
        <v>10430</v>
      </c>
      <c r="S46" s="303">
        <v>12000</v>
      </c>
      <c r="T46" s="289">
        <v>11631</v>
      </c>
      <c r="U46" s="303">
        <v>13200</v>
      </c>
      <c r="V46" s="289">
        <v>12457</v>
      </c>
      <c r="W46" s="303">
        <v>14910</v>
      </c>
      <c r="X46" s="289">
        <v>13002</v>
      </c>
      <c r="Y46" s="303">
        <v>13680</v>
      </c>
      <c r="Z46" s="289">
        <v>15212</v>
      </c>
      <c r="AA46" s="303">
        <v>15060</v>
      </c>
      <c r="AB46" s="253"/>
      <c r="AC46" s="254"/>
      <c r="AD46" s="253"/>
      <c r="AE46" s="243">
        <f t="shared" si="0"/>
        <v>153210</v>
      </c>
      <c r="AF46" s="244">
        <f t="shared" si="1"/>
        <v>144462</v>
      </c>
    </row>
    <row r="47" spans="2:32" ht="12.75" hidden="1">
      <c r="B47" s="255">
        <f t="shared" si="2"/>
        <v>42</v>
      </c>
      <c r="C47" s="274" t="s">
        <v>82</v>
      </c>
      <c r="D47" s="207">
        <v>5325.4</v>
      </c>
      <c r="E47" s="346"/>
      <c r="F47" s="292">
        <v>8291</v>
      </c>
      <c r="G47" s="304"/>
      <c r="H47" s="287">
        <v>22370</v>
      </c>
      <c r="I47" s="294"/>
      <c r="J47" s="287">
        <v>21335</v>
      </c>
      <c r="K47" s="294"/>
      <c r="L47" s="287">
        <v>12494</v>
      </c>
      <c r="M47" s="294"/>
      <c r="N47" s="287">
        <v>11364</v>
      </c>
      <c r="O47" s="294"/>
      <c r="P47" s="287">
        <v>11746</v>
      </c>
      <c r="Q47" s="294"/>
      <c r="R47" s="289">
        <v>11534</v>
      </c>
      <c r="S47" s="305"/>
      <c r="T47" s="289">
        <v>12455</v>
      </c>
      <c r="U47" s="305"/>
      <c r="V47" s="289">
        <v>13787</v>
      </c>
      <c r="W47" s="305"/>
      <c r="X47" s="289">
        <v>13936</v>
      </c>
      <c r="Y47" s="305"/>
      <c r="Z47" s="289">
        <v>16173</v>
      </c>
      <c r="AA47" s="305"/>
      <c r="AB47" s="253"/>
      <c r="AC47" s="254"/>
      <c r="AD47" s="253"/>
      <c r="AE47" s="243">
        <f t="shared" si="0"/>
        <v>0</v>
      </c>
      <c r="AF47" s="244">
        <f t="shared" si="1"/>
        <v>155485</v>
      </c>
    </row>
    <row r="48" spans="2:32" ht="12.75">
      <c r="B48" s="255">
        <f t="shared" si="2"/>
        <v>43</v>
      </c>
      <c r="C48" s="274" t="s">
        <v>13</v>
      </c>
      <c r="D48" s="207">
        <v>11675.3</v>
      </c>
      <c r="E48" s="347">
        <v>28464</v>
      </c>
      <c r="F48" s="292">
        <v>49381</v>
      </c>
      <c r="G48" s="302">
        <v>41772</v>
      </c>
      <c r="H48" s="287">
        <v>39054</v>
      </c>
      <c r="I48" s="302">
        <v>39085</v>
      </c>
      <c r="J48" s="287">
        <v>40530</v>
      </c>
      <c r="K48" s="302">
        <v>40131</v>
      </c>
      <c r="L48" s="287">
        <v>38021</v>
      </c>
      <c r="M48" s="295">
        <v>36192</v>
      </c>
      <c r="N48" s="287">
        <v>34144</v>
      </c>
      <c r="O48" s="303">
        <v>35303</v>
      </c>
      <c r="P48" s="287">
        <v>34863</v>
      </c>
      <c r="Q48" s="303">
        <v>34568</v>
      </c>
      <c r="R48" s="289">
        <v>34605</v>
      </c>
      <c r="S48" s="303">
        <v>33517</v>
      </c>
      <c r="T48" s="289">
        <v>34058</v>
      </c>
      <c r="U48" s="303">
        <v>34723</v>
      </c>
      <c r="V48" s="289">
        <v>39933</v>
      </c>
      <c r="W48" s="303">
        <v>42720</v>
      </c>
      <c r="X48" s="289">
        <v>37255</v>
      </c>
      <c r="Y48" s="303">
        <v>39440</v>
      </c>
      <c r="Z48" s="289">
        <v>42571</v>
      </c>
      <c r="AA48" s="303">
        <v>42675</v>
      </c>
      <c r="AB48" s="253"/>
      <c r="AC48" s="254"/>
      <c r="AD48" s="253"/>
      <c r="AE48" s="243">
        <f t="shared" si="0"/>
        <v>448590</v>
      </c>
      <c r="AF48" s="244">
        <f t="shared" si="1"/>
        <v>424415</v>
      </c>
    </row>
    <row r="49" spans="2:32" ht="12.75">
      <c r="B49" s="255">
        <f t="shared" si="2"/>
        <v>44</v>
      </c>
      <c r="C49" s="274" t="s">
        <v>14</v>
      </c>
      <c r="D49" s="207">
        <v>3803.7</v>
      </c>
      <c r="E49" s="347">
        <v>8156</v>
      </c>
      <c r="F49" s="292">
        <v>14521</v>
      </c>
      <c r="G49" s="302">
        <v>12537</v>
      </c>
      <c r="H49" s="287">
        <v>12148</v>
      </c>
      <c r="I49" s="302">
        <v>14700</v>
      </c>
      <c r="J49" s="287">
        <v>12497</v>
      </c>
      <c r="K49" s="302">
        <v>12249</v>
      </c>
      <c r="L49" s="287">
        <v>11571</v>
      </c>
      <c r="M49" s="295">
        <v>10791</v>
      </c>
      <c r="N49" s="287">
        <v>10802</v>
      </c>
      <c r="O49" s="303">
        <v>10517</v>
      </c>
      <c r="P49" s="287">
        <v>10432</v>
      </c>
      <c r="Q49" s="303">
        <v>9176</v>
      </c>
      <c r="R49" s="289">
        <v>10175</v>
      </c>
      <c r="S49" s="303">
        <v>10211</v>
      </c>
      <c r="T49" s="289">
        <v>10596</v>
      </c>
      <c r="U49" s="303">
        <v>11359</v>
      </c>
      <c r="V49" s="289">
        <v>12764</v>
      </c>
      <c r="W49" s="303">
        <v>13770</v>
      </c>
      <c r="X49" s="289">
        <v>12297</v>
      </c>
      <c r="Y49" s="303">
        <v>12360</v>
      </c>
      <c r="Z49" s="289">
        <v>13426</v>
      </c>
      <c r="AA49" s="303">
        <v>12960</v>
      </c>
      <c r="AB49" s="253"/>
      <c r="AC49" s="254"/>
      <c r="AD49" s="253"/>
      <c r="AE49" s="243">
        <f t="shared" si="0"/>
        <v>138786</v>
      </c>
      <c r="AF49" s="244">
        <f t="shared" si="1"/>
        <v>131229</v>
      </c>
    </row>
    <row r="50" spans="2:32" ht="12.75">
      <c r="B50" s="255">
        <f t="shared" si="2"/>
        <v>45</v>
      </c>
      <c r="C50" s="274" t="s">
        <v>15</v>
      </c>
      <c r="D50" s="207">
        <v>13733.1</v>
      </c>
      <c r="E50" s="347">
        <v>34816</v>
      </c>
      <c r="F50" s="292">
        <v>50446</v>
      </c>
      <c r="G50" s="302">
        <v>42961</v>
      </c>
      <c r="H50" s="287">
        <v>44409</v>
      </c>
      <c r="I50" s="302">
        <v>40803</v>
      </c>
      <c r="J50" s="287">
        <v>43006</v>
      </c>
      <c r="K50" s="302">
        <v>41845</v>
      </c>
      <c r="L50" s="287">
        <v>40107</v>
      </c>
      <c r="M50" s="295">
        <v>39582</v>
      </c>
      <c r="N50" s="287">
        <v>37163</v>
      </c>
      <c r="O50" s="303">
        <v>35813</v>
      </c>
      <c r="P50" s="287">
        <v>35945</v>
      </c>
      <c r="Q50" s="303">
        <v>32863</v>
      </c>
      <c r="R50" s="289">
        <v>34015</v>
      </c>
      <c r="S50" s="303">
        <v>35581</v>
      </c>
      <c r="T50" s="289">
        <v>36410</v>
      </c>
      <c r="U50" s="303">
        <v>38910</v>
      </c>
      <c r="V50" s="289">
        <v>43208</v>
      </c>
      <c r="W50" s="303">
        <v>45090</v>
      </c>
      <c r="X50" s="289">
        <v>39209</v>
      </c>
      <c r="Y50" s="303">
        <v>41705</v>
      </c>
      <c r="Z50" s="289">
        <v>47380</v>
      </c>
      <c r="AA50" s="303">
        <v>44462</v>
      </c>
      <c r="AB50" s="253"/>
      <c r="AC50" s="254"/>
      <c r="AD50" s="253"/>
      <c r="AE50" s="243">
        <f t="shared" si="0"/>
        <v>474431</v>
      </c>
      <c r="AF50" s="244">
        <f t="shared" si="1"/>
        <v>451298</v>
      </c>
    </row>
    <row r="51" spans="2:32" ht="13.5" thickBot="1">
      <c r="B51" s="255">
        <f t="shared" si="2"/>
        <v>46</v>
      </c>
      <c r="C51" s="274" t="s">
        <v>16</v>
      </c>
      <c r="D51" s="207">
        <v>8981.6</v>
      </c>
      <c r="E51" s="349">
        <v>22879</v>
      </c>
      <c r="F51" s="292">
        <v>17831</v>
      </c>
      <c r="G51" s="302">
        <v>31300</v>
      </c>
      <c r="H51" s="287">
        <v>18227</v>
      </c>
      <c r="I51" s="302">
        <v>29157</v>
      </c>
      <c r="J51" s="287">
        <v>34338</v>
      </c>
      <c r="K51" s="302">
        <v>30014</v>
      </c>
      <c r="L51" s="287">
        <v>27843</v>
      </c>
      <c r="M51" s="295">
        <v>14532</v>
      </c>
      <c r="N51" s="287">
        <v>26354</v>
      </c>
      <c r="O51" s="303">
        <v>13743</v>
      </c>
      <c r="P51" s="287">
        <v>25328</v>
      </c>
      <c r="Q51" s="303">
        <v>12567</v>
      </c>
      <c r="R51" s="289">
        <v>23791</v>
      </c>
      <c r="S51" s="303">
        <v>13466</v>
      </c>
      <c r="T51" s="289">
        <v>25872</v>
      </c>
      <c r="U51" s="303">
        <v>14264</v>
      </c>
      <c r="V51" s="289">
        <v>31024</v>
      </c>
      <c r="W51" s="303">
        <v>16736</v>
      </c>
      <c r="X51" s="289">
        <v>27952</v>
      </c>
      <c r="Y51" s="303">
        <v>15605</v>
      </c>
      <c r="Z51" s="289">
        <v>33077</v>
      </c>
      <c r="AA51" s="303">
        <v>17130</v>
      </c>
      <c r="AB51" s="253"/>
      <c r="AC51" s="254"/>
      <c r="AD51" s="253"/>
      <c r="AE51" s="243">
        <f t="shared" si="0"/>
        <v>231393</v>
      </c>
      <c r="AF51" s="244">
        <f t="shared" si="1"/>
        <v>291637</v>
      </c>
    </row>
    <row r="52" spans="2:32" ht="42.75" customHeight="1" thickBot="1">
      <c r="B52" s="1"/>
      <c r="C52" s="1"/>
      <c r="D52" s="1"/>
      <c r="E52" s="345" t="s">
        <v>72</v>
      </c>
      <c r="F52" s="339"/>
      <c r="G52" s="338" t="s">
        <v>27</v>
      </c>
      <c r="H52" s="339"/>
      <c r="I52" s="338" t="s">
        <v>28</v>
      </c>
      <c r="J52" s="339"/>
      <c r="K52" s="338" t="s">
        <v>29</v>
      </c>
      <c r="L52" s="339"/>
      <c r="M52" s="338" t="s">
        <v>30</v>
      </c>
      <c r="N52" s="339"/>
      <c r="O52" s="338" t="s">
        <v>31</v>
      </c>
      <c r="P52" s="339"/>
      <c r="Q52" s="338" t="s">
        <v>32</v>
      </c>
      <c r="R52" s="339"/>
      <c r="S52" s="338" t="s">
        <v>33</v>
      </c>
      <c r="T52" s="339"/>
      <c r="U52" s="338" t="s">
        <v>34</v>
      </c>
      <c r="V52" s="339"/>
      <c r="W52" s="338" t="s">
        <v>35</v>
      </c>
      <c r="X52" s="339"/>
      <c r="Y52" s="338" t="s">
        <v>36</v>
      </c>
      <c r="Z52" s="339"/>
      <c r="AA52" s="338" t="s">
        <v>37</v>
      </c>
      <c r="AB52" s="339"/>
      <c r="AC52" s="338" t="s">
        <v>97</v>
      </c>
      <c r="AD52" s="339"/>
      <c r="AE52" s="338" t="s">
        <v>96</v>
      </c>
      <c r="AF52" s="339"/>
    </row>
    <row r="53" spans="2:32" ht="26.25" thickBot="1">
      <c r="B53" s="218" t="s">
        <v>39</v>
      </c>
      <c r="C53" s="219" t="s">
        <v>41</v>
      </c>
      <c r="D53" s="220" t="s">
        <v>43</v>
      </c>
      <c r="E53" s="221">
        <v>2011</v>
      </c>
      <c r="F53" s="231">
        <v>2012</v>
      </c>
      <c r="G53" s="221">
        <v>2011</v>
      </c>
      <c r="H53" s="231">
        <v>2012</v>
      </c>
      <c r="I53" s="221">
        <v>2011</v>
      </c>
      <c r="J53" s="231">
        <v>2012</v>
      </c>
      <c r="K53" s="221">
        <v>2011</v>
      </c>
      <c r="L53" s="231">
        <v>2012</v>
      </c>
      <c r="M53" s="221">
        <v>2011</v>
      </c>
      <c r="N53" s="231">
        <v>2012</v>
      </c>
      <c r="O53" s="221">
        <v>2011</v>
      </c>
      <c r="P53" s="231">
        <v>2012</v>
      </c>
      <c r="Q53" s="221">
        <v>2011</v>
      </c>
      <c r="R53" s="231">
        <v>2012</v>
      </c>
      <c r="S53" s="221">
        <v>2011</v>
      </c>
      <c r="T53" s="232">
        <v>2012</v>
      </c>
      <c r="U53" s="221">
        <v>2011</v>
      </c>
      <c r="V53" s="231">
        <v>2012</v>
      </c>
      <c r="W53" s="221">
        <v>2011</v>
      </c>
      <c r="X53" s="231">
        <v>2012</v>
      </c>
      <c r="Y53" s="221">
        <v>2011</v>
      </c>
      <c r="Z53" s="231">
        <v>2012</v>
      </c>
      <c r="AA53" s="221">
        <v>2011</v>
      </c>
      <c r="AB53" s="231">
        <v>2012</v>
      </c>
      <c r="AC53" s="221">
        <v>2011</v>
      </c>
      <c r="AD53" s="231">
        <v>2012</v>
      </c>
      <c r="AE53" s="225">
        <v>2011</v>
      </c>
      <c r="AF53" s="226">
        <v>2012</v>
      </c>
    </row>
    <row r="54" spans="2:32" ht="12.75">
      <c r="B54" s="205">
        <f>B51+1</f>
        <v>47</v>
      </c>
      <c r="C54" s="274" t="s">
        <v>17</v>
      </c>
      <c r="D54" s="207">
        <v>4789.4</v>
      </c>
      <c r="E54" s="41">
        <v>10457</v>
      </c>
      <c r="F54" s="312">
        <v>37698</v>
      </c>
      <c r="G54" s="41">
        <v>15676</v>
      </c>
      <c r="H54" s="285">
        <v>37026</v>
      </c>
      <c r="I54" s="41">
        <v>14275</v>
      </c>
      <c r="J54" s="285">
        <v>20015</v>
      </c>
      <c r="K54" s="41">
        <v>15488</v>
      </c>
      <c r="L54" s="285">
        <v>14724</v>
      </c>
      <c r="M54" s="313">
        <v>28369</v>
      </c>
      <c r="N54" s="285">
        <v>13846</v>
      </c>
      <c r="O54" s="314">
        <v>25475</v>
      </c>
      <c r="P54" s="285">
        <v>13622</v>
      </c>
      <c r="Q54" s="314">
        <v>23682</v>
      </c>
      <c r="R54" s="315">
        <v>12732</v>
      </c>
      <c r="S54" s="314">
        <v>26318</v>
      </c>
      <c r="T54" s="315">
        <v>13436</v>
      </c>
      <c r="U54" s="314">
        <v>27020</v>
      </c>
      <c r="V54" s="315">
        <v>16216</v>
      </c>
      <c r="W54" s="314">
        <v>33322</v>
      </c>
      <c r="X54" s="315">
        <v>14402</v>
      </c>
      <c r="Y54" s="314">
        <v>26743</v>
      </c>
      <c r="Z54" s="315">
        <v>17515</v>
      </c>
      <c r="AA54" s="314">
        <v>31156</v>
      </c>
      <c r="AB54" s="253"/>
      <c r="AC54" s="254"/>
      <c r="AD54" s="253"/>
      <c r="AE54" s="243">
        <f t="shared" si="0"/>
        <v>277981</v>
      </c>
      <c r="AF54" s="244">
        <f t="shared" si="1"/>
        <v>211232</v>
      </c>
    </row>
    <row r="55" spans="2:32" ht="12.75">
      <c r="B55" s="205">
        <f t="shared" si="2"/>
        <v>48</v>
      </c>
      <c r="C55" s="274" t="s">
        <v>18</v>
      </c>
      <c r="D55" s="207">
        <v>5273.8</v>
      </c>
      <c r="E55" s="41">
        <v>11379</v>
      </c>
      <c r="F55" s="312">
        <v>19558</v>
      </c>
      <c r="G55" s="41">
        <v>17331</v>
      </c>
      <c r="H55" s="285">
        <v>20433</v>
      </c>
      <c r="I55" s="41">
        <v>16183</v>
      </c>
      <c r="J55" s="285">
        <v>24183</v>
      </c>
      <c r="K55" s="41">
        <v>17299</v>
      </c>
      <c r="L55" s="285">
        <v>17421</v>
      </c>
      <c r="M55" s="313">
        <v>15902</v>
      </c>
      <c r="N55" s="285">
        <v>15682</v>
      </c>
      <c r="O55" s="314">
        <v>13875</v>
      </c>
      <c r="P55" s="285">
        <v>15897</v>
      </c>
      <c r="Q55" s="314">
        <v>14899</v>
      </c>
      <c r="R55" s="315">
        <v>14912</v>
      </c>
      <c r="S55" s="314">
        <v>15469</v>
      </c>
      <c r="T55" s="315">
        <v>15308</v>
      </c>
      <c r="U55" s="314">
        <v>15779</v>
      </c>
      <c r="V55" s="315">
        <v>18029</v>
      </c>
      <c r="W55" s="314">
        <v>18143</v>
      </c>
      <c r="X55" s="315">
        <v>15801</v>
      </c>
      <c r="Y55" s="314">
        <v>17237</v>
      </c>
      <c r="Z55" s="315">
        <v>19604</v>
      </c>
      <c r="AA55" s="314">
        <v>18300</v>
      </c>
      <c r="AB55" s="253"/>
      <c r="AC55" s="254"/>
      <c r="AD55" s="253"/>
      <c r="AE55" s="243">
        <f t="shared" si="0"/>
        <v>191796</v>
      </c>
      <c r="AF55" s="244">
        <f t="shared" si="1"/>
        <v>196828</v>
      </c>
    </row>
    <row r="56" spans="2:32" ht="12.75">
      <c r="B56" s="205">
        <f t="shared" si="2"/>
        <v>49</v>
      </c>
      <c r="C56" s="274" t="s">
        <v>19</v>
      </c>
      <c r="D56" s="207">
        <v>11125.8</v>
      </c>
      <c r="E56" s="41">
        <v>24719</v>
      </c>
      <c r="F56" s="312">
        <v>43240</v>
      </c>
      <c r="G56" s="41">
        <v>36091</v>
      </c>
      <c r="H56" s="285">
        <v>38328</v>
      </c>
      <c r="I56" s="41">
        <v>34167</v>
      </c>
      <c r="J56" s="285">
        <v>34756</v>
      </c>
      <c r="K56" s="41">
        <v>35386</v>
      </c>
      <c r="L56" s="285">
        <v>32542</v>
      </c>
      <c r="M56" s="313">
        <v>32278</v>
      </c>
      <c r="N56" s="285">
        <v>29906</v>
      </c>
      <c r="O56" s="314">
        <v>29496</v>
      </c>
      <c r="P56" s="285">
        <v>35292</v>
      </c>
      <c r="Q56" s="314">
        <v>26658</v>
      </c>
      <c r="R56" s="315">
        <v>33331</v>
      </c>
      <c r="S56" s="314">
        <v>28489</v>
      </c>
      <c r="T56" s="315">
        <v>40882</v>
      </c>
      <c r="U56" s="314">
        <v>32668</v>
      </c>
      <c r="V56" s="315">
        <v>48622</v>
      </c>
      <c r="W56" s="314">
        <v>39142</v>
      </c>
      <c r="X56" s="315">
        <v>45095</v>
      </c>
      <c r="Y56" s="314">
        <v>35565</v>
      </c>
      <c r="Z56" s="315">
        <v>55689</v>
      </c>
      <c r="AA56" s="314">
        <v>40640</v>
      </c>
      <c r="AB56" s="253"/>
      <c r="AC56" s="254"/>
      <c r="AD56" s="253"/>
      <c r="AE56" s="243">
        <f t="shared" si="0"/>
        <v>395299</v>
      </c>
      <c r="AF56" s="244">
        <f t="shared" si="1"/>
        <v>437683</v>
      </c>
    </row>
    <row r="57" spans="2:32" ht="12.75">
      <c r="B57" s="205">
        <f t="shared" si="2"/>
        <v>50</v>
      </c>
      <c r="C57" s="274" t="s">
        <v>67</v>
      </c>
      <c r="D57" s="207">
        <v>6713.5</v>
      </c>
      <c r="E57" s="41">
        <v>11228</v>
      </c>
      <c r="F57" s="312">
        <v>27800</v>
      </c>
      <c r="G57" s="41">
        <v>20266</v>
      </c>
      <c r="H57" s="285">
        <v>34655</v>
      </c>
      <c r="I57" s="41">
        <v>21656</v>
      </c>
      <c r="J57" s="285">
        <v>30502</v>
      </c>
      <c r="K57" s="41">
        <v>25154</v>
      </c>
      <c r="L57" s="285">
        <v>30417</v>
      </c>
      <c r="M57" s="313">
        <v>23887</v>
      </c>
      <c r="N57" s="285">
        <v>28124</v>
      </c>
      <c r="O57" s="314">
        <v>23548</v>
      </c>
      <c r="P57" s="285">
        <v>27113</v>
      </c>
      <c r="Q57" s="314">
        <v>21843</v>
      </c>
      <c r="R57" s="315">
        <v>24758</v>
      </c>
      <c r="S57" s="314">
        <v>26500</v>
      </c>
      <c r="T57" s="315">
        <v>29988</v>
      </c>
      <c r="U57" s="314">
        <v>26759</v>
      </c>
      <c r="V57" s="315">
        <v>28841</v>
      </c>
      <c r="W57" s="314">
        <v>30751</v>
      </c>
      <c r="X57" s="315">
        <v>28140</v>
      </c>
      <c r="Y57" s="314">
        <v>27679</v>
      </c>
      <c r="Z57" s="315">
        <v>33227</v>
      </c>
      <c r="AA57" s="314">
        <v>29793</v>
      </c>
      <c r="AB57" s="253"/>
      <c r="AC57" s="254"/>
      <c r="AD57" s="253"/>
      <c r="AE57" s="243">
        <f t="shared" si="0"/>
        <v>289064</v>
      </c>
      <c r="AF57" s="244">
        <f t="shared" si="1"/>
        <v>323565</v>
      </c>
    </row>
    <row r="58" spans="2:32" ht="12.75" hidden="1">
      <c r="B58" s="205">
        <f t="shared" si="2"/>
        <v>51</v>
      </c>
      <c r="C58" s="274" t="s">
        <v>83</v>
      </c>
      <c r="D58" s="207">
        <v>6718.7</v>
      </c>
      <c r="E58" s="316"/>
      <c r="F58" s="312">
        <v>24500</v>
      </c>
      <c r="G58" s="317"/>
      <c r="H58" s="285">
        <v>27041</v>
      </c>
      <c r="I58" s="317"/>
      <c r="J58" s="285">
        <v>28509</v>
      </c>
      <c r="K58" s="317"/>
      <c r="L58" s="285">
        <v>25060</v>
      </c>
      <c r="M58" s="317"/>
      <c r="N58" s="285">
        <v>23966</v>
      </c>
      <c r="O58" s="317"/>
      <c r="P58" s="285">
        <v>22687</v>
      </c>
      <c r="Q58" s="317"/>
      <c r="R58" s="315">
        <v>21696</v>
      </c>
      <c r="S58" s="317"/>
      <c r="T58" s="315">
        <v>22656</v>
      </c>
      <c r="U58" s="317"/>
      <c r="V58" s="315">
        <v>29661</v>
      </c>
      <c r="W58" s="318"/>
      <c r="X58" s="315">
        <v>23954</v>
      </c>
      <c r="Y58" s="314">
        <v>21697</v>
      </c>
      <c r="Z58" s="315">
        <v>29559</v>
      </c>
      <c r="AA58" s="314">
        <v>24988</v>
      </c>
      <c r="AB58" s="253"/>
      <c r="AC58" s="254"/>
      <c r="AD58" s="253"/>
      <c r="AE58" s="243">
        <f t="shared" si="0"/>
        <v>46685</v>
      </c>
      <c r="AF58" s="244">
        <f t="shared" si="1"/>
        <v>279289</v>
      </c>
    </row>
    <row r="59" spans="2:32" ht="12.75" hidden="1">
      <c r="B59" s="205">
        <f t="shared" si="2"/>
        <v>52</v>
      </c>
      <c r="C59" s="274" t="s">
        <v>84</v>
      </c>
      <c r="D59" s="207">
        <v>6706.5</v>
      </c>
      <c r="E59" s="316"/>
      <c r="F59" s="312">
        <v>14631</v>
      </c>
      <c r="G59" s="317"/>
      <c r="H59" s="285">
        <v>22858</v>
      </c>
      <c r="I59" s="317"/>
      <c r="J59" s="285">
        <v>28774</v>
      </c>
      <c r="K59" s="317"/>
      <c r="L59" s="285">
        <v>25983</v>
      </c>
      <c r="M59" s="317"/>
      <c r="N59" s="285">
        <v>24648</v>
      </c>
      <c r="O59" s="317"/>
      <c r="P59" s="285">
        <v>23874</v>
      </c>
      <c r="Q59" s="317"/>
      <c r="R59" s="315">
        <v>22317</v>
      </c>
      <c r="S59" s="317"/>
      <c r="T59" s="315">
        <v>24912</v>
      </c>
      <c r="U59" s="317"/>
      <c r="V59" s="315">
        <v>31749</v>
      </c>
      <c r="W59" s="318"/>
      <c r="X59" s="315">
        <v>25842</v>
      </c>
      <c r="Y59" s="318"/>
      <c r="Z59" s="315">
        <v>29520</v>
      </c>
      <c r="AA59" s="319"/>
      <c r="AB59" s="253"/>
      <c r="AC59" s="254"/>
      <c r="AD59" s="253"/>
      <c r="AE59" s="243">
        <f t="shared" si="0"/>
        <v>0</v>
      </c>
      <c r="AF59" s="244">
        <f aca="true" t="shared" si="3" ref="AF59:AF69">F59+H59+J59+L59+N59+P59+R59+T59+V59+X59+Z59+AB59+AD59</f>
        <v>275108</v>
      </c>
    </row>
    <row r="60" spans="2:32" ht="12.75" hidden="1">
      <c r="B60" s="205">
        <f t="shared" si="2"/>
        <v>53</v>
      </c>
      <c r="C60" s="274" t="s">
        <v>90</v>
      </c>
      <c r="D60" s="215">
        <v>6708.8</v>
      </c>
      <c r="E60" s="316"/>
      <c r="F60" s="58"/>
      <c r="G60" s="317"/>
      <c r="H60" s="58"/>
      <c r="I60" s="317"/>
      <c r="J60" s="58"/>
      <c r="K60" s="317"/>
      <c r="L60" s="320"/>
      <c r="M60" s="317"/>
      <c r="N60" s="321"/>
      <c r="O60" s="317"/>
      <c r="P60" s="321"/>
      <c r="Q60" s="317"/>
      <c r="R60" s="321"/>
      <c r="S60" s="317"/>
      <c r="T60" s="315">
        <v>6015</v>
      </c>
      <c r="U60" s="317"/>
      <c r="V60" s="315">
        <v>21555</v>
      </c>
      <c r="W60" s="318"/>
      <c r="X60" s="315">
        <v>20876</v>
      </c>
      <c r="Y60" s="318"/>
      <c r="Z60" s="315">
        <v>26033</v>
      </c>
      <c r="AA60" s="319"/>
      <c r="AB60" s="253"/>
      <c r="AC60" s="254"/>
      <c r="AD60" s="253"/>
      <c r="AE60" s="243">
        <f t="shared" si="0"/>
        <v>0</v>
      </c>
      <c r="AF60" s="244">
        <f t="shared" si="3"/>
        <v>74479</v>
      </c>
    </row>
    <row r="61" spans="2:32" ht="12.75">
      <c r="B61" s="205">
        <f t="shared" si="2"/>
        <v>54</v>
      </c>
      <c r="C61" s="274" t="s">
        <v>20</v>
      </c>
      <c r="D61" s="207">
        <v>11638.3</v>
      </c>
      <c r="E61" s="41">
        <v>20129</v>
      </c>
      <c r="F61" s="312">
        <v>33344</v>
      </c>
      <c r="G61" s="41">
        <v>30553</v>
      </c>
      <c r="H61" s="285">
        <v>35538</v>
      </c>
      <c r="I61" s="41">
        <v>28438</v>
      </c>
      <c r="J61" s="285">
        <v>31250</v>
      </c>
      <c r="K61" s="41">
        <v>29756</v>
      </c>
      <c r="L61" s="285">
        <v>28802</v>
      </c>
      <c r="M61" s="313">
        <v>27545</v>
      </c>
      <c r="N61" s="285">
        <v>24667</v>
      </c>
      <c r="O61" s="314">
        <v>26410</v>
      </c>
      <c r="P61" s="285">
        <v>28059</v>
      </c>
      <c r="Q61" s="314">
        <v>24013</v>
      </c>
      <c r="R61" s="315">
        <v>24117</v>
      </c>
      <c r="S61" s="314">
        <v>25509</v>
      </c>
      <c r="T61" s="315">
        <v>27101</v>
      </c>
      <c r="U61" s="314">
        <v>27169</v>
      </c>
      <c r="V61" s="315">
        <v>29672</v>
      </c>
      <c r="W61" s="314">
        <v>32985</v>
      </c>
      <c r="X61" s="315">
        <v>30328</v>
      </c>
      <c r="Y61" s="314">
        <v>30013</v>
      </c>
      <c r="Z61" s="315">
        <v>34993</v>
      </c>
      <c r="AA61" s="314">
        <v>31957</v>
      </c>
      <c r="AB61" s="253"/>
      <c r="AC61" s="254"/>
      <c r="AD61" s="253"/>
      <c r="AE61" s="243">
        <f t="shared" si="0"/>
        <v>334477</v>
      </c>
      <c r="AF61" s="244">
        <f t="shared" si="3"/>
        <v>327871</v>
      </c>
    </row>
    <row r="62" spans="2:32" ht="12.75">
      <c r="B62" s="205">
        <f t="shared" si="2"/>
        <v>55</v>
      </c>
      <c r="C62" s="274" t="s">
        <v>21</v>
      </c>
      <c r="D62" s="207">
        <v>9185</v>
      </c>
      <c r="E62" s="41">
        <v>20387</v>
      </c>
      <c r="F62" s="312">
        <v>33874</v>
      </c>
      <c r="G62" s="41">
        <v>29389</v>
      </c>
      <c r="H62" s="285">
        <v>30744</v>
      </c>
      <c r="I62" s="41">
        <v>27562</v>
      </c>
      <c r="J62" s="285">
        <v>31881</v>
      </c>
      <c r="K62" s="41">
        <v>29202</v>
      </c>
      <c r="L62" s="285">
        <v>28080</v>
      </c>
      <c r="M62" s="313">
        <v>27258</v>
      </c>
      <c r="N62" s="285">
        <v>24852</v>
      </c>
      <c r="O62" s="314">
        <v>26028</v>
      </c>
      <c r="P62" s="285">
        <v>27621</v>
      </c>
      <c r="Q62" s="314">
        <v>23198</v>
      </c>
      <c r="R62" s="315">
        <v>23163</v>
      </c>
      <c r="S62" s="314">
        <v>26559</v>
      </c>
      <c r="T62" s="315">
        <v>25493</v>
      </c>
      <c r="U62" s="314">
        <v>25508</v>
      </c>
      <c r="V62" s="315">
        <v>28246</v>
      </c>
      <c r="W62" s="314">
        <v>30499</v>
      </c>
      <c r="X62" s="315">
        <v>28633</v>
      </c>
      <c r="Y62" s="314">
        <v>28423</v>
      </c>
      <c r="Z62" s="315">
        <v>32267</v>
      </c>
      <c r="AA62" s="314">
        <v>30347</v>
      </c>
      <c r="AB62" s="253"/>
      <c r="AC62" s="254"/>
      <c r="AD62" s="253"/>
      <c r="AE62" s="243">
        <f t="shared" si="0"/>
        <v>324360</v>
      </c>
      <c r="AF62" s="244">
        <f t="shared" si="3"/>
        <v>314854</v>
      </c>
    </row>
    <row r="63" spans="2:32" ht="12.75">
      <c r="B63" s="205">
        <f t="shared" si="2"/>
        <v>56</v>
      </c>
      <c r="C63" s="274" t="s">
        <v>22</v>
      </c>
      <c r="D63" s="207">
        <v>9190.4</v>
      </c>
      <c r="E63" s="41">
        <v>18153</v>
      </c>
      <c r="F63" s="322">
        <v>30567</v>
      </c>
      <c r="G63" s="41">
        <v>26502</v>
      </c>
      <c r="H63" s="285">
        <v>29104</v>
      </c>
      <c r="I63" s="41">
        <v>24797</v>
      </c>
      <c r="J63" s="285">
        <v>27669</v>
      </c>
      <c r="K63" s="41">
        <v>26872</v>
      </c>
      <c r="L63" s="285">
        <v>26146</v>
      </c>
      <c r="M63" s="323">
        <v>24498</v>
      </c>
      <c r="N63" s="285">
        <v>22682</v>
      </c>
      <c r="O63" s="324">
        <v>23826</v>
      </c>
      <c r="P63" s="285">
        <v>25838</v>
      </c>
      <c r="Q63" s="324">
        <v>21872</v>
      </c>
      <c r="R63" s="315">
        <v>22327</v>
      </c>
      <c r="S63" s="324">
        <v>23293</v>
      </c>
      <c r="T63" s="315">
        <v>24755</v>
      </c>
      <c r="U63" s="324">
        <v>24282</v>
      </c>
      <c r="V63" s="315">
        <v>26292</v>
      </c>
      <c r="W63" s="324">
        <v>29122</v>
      </c>
      <c r="X63" s="315">
        <v>25525</v>
      </c>
      <c r="Y63" s="324">
        <v>26731</v>
      </c>
      <c r="Z63" s="315">
        <v>29033</v>
      </c>
      <c r="AA63" s="324">
        <v>28457</v>
      </c>
      <c r="AB63" s="253"/>
      <c r="AC63" s="254"/>
      <c r="AD63" s="253"/>
      <c r="AE63" s="243">
        <f t="shared" si="0"/>
        <v>298405</v>
      </c>
      <c r="AF63" s="244">
        <f t="shared" si="3"/>
        <v>289938</v>
      </c>
    </row>
    <row r="64" spans="2:32" ht="12.75">
      <c r="B64" s="205">
        <f t="shared" si="2"/>
        <v>57</v>
      </c>
      <c r="C64" s="274" t="s">
        <v>23</v>
      </c>
      <c r="D64" s="207">
        <v>9187.9</v>
      </c>
      <c r="E64" s="41">
        <v>19842</v>
      </c>
      <c r="F64" s="312">
        <v>28673</v>
      </c>
      <c r="G64" s="41">
        <v>29917</v>
      </c>
      <c r="H64" s="285">
        <v>35060</v>
      </c>
      <c r="I64" s="41">
        <v>28837</v>
      </c>
      <c r="J64" s="285">
        <v>36645</v>
      </c>
      <c r="K64" s="41">
        <v>29048</v>
      </c>
      <c r="L64" s="285">
        <v>27141</v>
      </c>
      <c r="M64" s="313">
        <v>26758</v>
      </c>
      <c r="N64" s="285">
        <v>23681</v>
      </c>
      <c r="O64" s="314">
        <v>24479</v>
      </c>
      <c r="P64" s="285">
        <v>25954</v>
      </c>
      <c r="Q64" s="314">
        <v>22093</v>
      </c>
      <c r="R64" s="315">
        <v>22003</v>
      </c>
      <c r="S64" s="314">
        <v>25036</v>
      </c>
      <c r="T64" s="315">
        <v>25086</v>
      </c>
      <c r="U64" s="314">
        <v>29314</v>
      </c>
      <c r="V64" s="315">
        <v>28264</v>
      </c>
      <c r="W64" s="314">
        <v>30149</v>
      </c>
      <c r="X64" s="315">
        <v>28665</v>
      </c>
      <c r="Y64" s="314">
        <v>27348</v>
      </c>
      <c r="Z64" s="315">
        <v>33607</v>
      </c>
      <c r="AA64" s="314">
        <v>29291</v>
      </c>
      <c r="AB64" s="253"/>
      <c r="AC64" s="248"/>
      <c r="AD64" s="247"/>
      <c r="AE64" s="243">
        <f t="shared" si="0"/>
        <v>322112</v>
      </c>
      <c r="AF64" s="244">
        <f t="shared" si="3"/>
        <v>314779</v>
      </c>
    </row>
    <row r="65" spans="2:32" ht="12.75">
      <c r="B65" s="205">
        <f t="shared" si="2"/>
        <v>58</v>
      </c>
      <c r="C65" s="274" t="s">
        <v>24</v>
      </c>
      <c r="D65" s="207">
        <v>9187.1</v>
      </c>
      <c r="E65" s="41">
        <v>19721</v>
      </c>
      <c r="F65" s="312">
        <v>34700</v>
      </c>
      <c r="G65" s="41">
        <v>29442</v>
      </c>
      <c r="H65" s="285">
        <v>31047</v>
      </c>
      <c r="I65" s="41">
        <v>27834</v>
      </c>
      <c r="J65" s="285">
        <v>29764</v>
      </c>
      <c r="K65" s="41">
        <v>28840</v>
      </c>
      <c r="L65" s="285">
        <v>27711</v>
      </c>
      <c r="M65" s="313">
        <v>26435</v>
      </c>
      <c r="N65" s="285">
        <v>23971</v>
      </c>
      <c r="O65" s="314">
        <v>24269</v>
      </c>
      <c r="P65" s="285">
        <v>27165</v>
      </c>
      <c r="Q65" s="314">
        <v>21941</v>
      </c>
      <c r="R65" s="315">
        <v>22599</v>
      </c>
      <c r="S65" s="314">
        <v>24317</v>
      </c>
      <c r="T65" s="315">
        <v>25831</v>
      </c>
      <c r="U65" s="314">
        <v>26155</v>
      </c>
      <c r="V65" s="315">
        <v>29170</v>
      </c>
      <c r="W65" s="314">
        <v>31837</v>
      </c>
      <c r="X65" s="315">
        <v>28478</v>
      </c>
      <c r="Y65" s="314">
        <v>29631</v>
      </c>
      <c r="Z65" s="315">
        <v>32585</v>
      </c>
      <c r="AA65" s="314">
        <v>31195</v>
      </c>
      <c r="AB65" s="253"/>
      <c r="AC65" s="254"/>
      <c r="AD65" s="253"/>
      <c r="AE65" s="243">
        <f t="shared" si="0"/>
        <v>321617</v>
      </c>
      <c r="AF65" s="244">
        <f t="shared" si="3"/>
        <v>313021</v>
      </c>
    </row>
    <row r="66" spans="2:32" ht="12.75">
      <c r="B66" s="205">
        <f t="shared" si="2"/>
        <v>59</v>
      </c>
      <c r="C66" s="274" t="s">
        <v>25</v>
      </c>
      <c r="D66" s="207">
        <v>6886.8</v>
      </c>
      <c r="E66" s="41">
        <v>10256</v>
      </c>
      <c r="F66" s="312">
        <v>14053</v>
      </c>
      <c r="G66" s="41">
        <v>17092</v>
      </c>
      <c r="H66" s="285">
        <v>15486</v>
      </c>
      <c r="I66" s="41">
        <v>17952</v>
      </c>
      <c r="J66" s="285">
        <v>19719</v>
      </c>
      <c r="K66" s="41">
        <v>18571</v>
      </c>
      <c r="L66" s="285">
        <v>18369</v>
      </c>
      <c r="M66" s="313">
        <v>12099</v>
      </c>
      <c r="N66" s="285">
        <v>16738</v>
      </c>
      <c r="O66" s="314">
        <v>10710</v>
      </c>
      <c r="P66" s="285">
        <v>13673</v>
      </c>
      <c r="Q66" s="314">
        <v>9834</v>
      </c>
      <c r="R66" s="315">
        <v>14670</v>
      </c>
      <c r="S66" s="314">
        <v>10559</v>
      </c>
      <c r="T66" s="315">
        <v>16229</v>
      </c>
      <c r="U66" s="314">
        <v>11379</v>
      </c>
      <c r="V66" s="315">
        <v>20411</v>
      </c>
      <c r="W66" s="314">
        <v>14846</v>
      </c>
      <c r="X66" s="315">
        <v>18913</v>
      </c>
      <c r="Y66" s="314">
        <v>12994</v>
      </c>
      <c r="Z66" s="315">
        <v>22775</v>
      </c>
      <c r="AA66" s="314">
        <v>13501</v>
      </c>
      <c r="AB66" s="253"/>
      <c r="AC66" s="254"/>
      <c r="AD66" s="253"/>
      <c r="AE66" s="243">
        <f t="shared" si="0"/>
        <v>159793</v>
      </c>
      <c r="AF66" s="244">
        <f t="shared" si="3"/>
        <v>191036</v>
      </c>
    </row>
    <row r="67" spans="2:32" ht="13.5" thickBot="1">
      <c r="B67" s="205">
        <f t="shared" si="2"/>
        <v>60</v>
      </c>
      <c r="C67" s="279" t="s">
        <v>26</v>
      </c>
      <c r="D67" s="216">
        <v>4261.1</v>
      </c>
      <c r="E67" s="171">
        <v>7353</v>
      </c>
      <c r="F67" s="325">
        <v>24726</v>
      </c>
      <c r="G67" s="171">
        <v>12604</v>
      </c>
      <c r="H67" s="285">
        <v>23980</v>
      </c>
      <c r="I67" s="171">
        <v>12834</v>
      </c>
      <c r="J67" s="285">
        <v>17236</v>
      </c>
      <c r="K67" s="171">
        <v>13000</v>
      </c>
      <c r="L67" s="285">
        <v>12971</v>
      </c>
      <c r="M67" s="326">
        <v>17893</v>
      </c>
      <c r="N67" s="285">
        <v>12158</v>
      </c>
      <c r="O67" s="327">
        <v>15412</v>
      </c>
      <c r="P67" s="285">
        <v>9737</v>
      </c>
      <c r="Q67" s="327">
        <v>13946</v>
      </c>
      <c r="R67" s="315">
        <v>10339</v>
      </c>
      <c r="S67" s="327">
        <v>15424</v>
      </c>
      <c r="T67" s="315">
        <v>10958</v>
      </c>
      <c r="U67" s="327">
        <v>21228</v>
      </c>
      <c r="V67" s="315">
        <v>12955</v>
      </c>
      <c r="W67" s="327">
        <v>26433</v>
      </c>
      <c r="X67" s="315">
        <v>12018</v>
      </c>
      <c r="Y67" s="327">
        <v>22721</v>
      </c>
      <c r="Z67" s="315">
        <v>14335</v>
      </c>
      <c r="AA67" s="327">
        <v>21533</v>
      </c>
      <c r="AB67" s="251"/>
      <c r="AC67" s="252"/>
      <c r="AD67" s="251"/>
      <c r="AE67" s="243">
        <f t="shared" si="0"/>
        <v>200381</v>
      </c>
      <c r="AF67" s="244">
        <f t="shared" si="3"/>
        <v>161413</v>
      </c>
    </row>
    <row r="68" spans="2:32" ht="12.75" hidden="1">
      <c r="B68" s="205">
        <f t="shared" si="2"/>
        <v>61</v>
      </c>
      <c r="C68" s="274" t="s">
        <v>86</v>
      </c>
      <c r="D68" s="207">
        <v>28893.1</v>
      </c>
      <c r="E68" s="240"/>
      <c r="F68" s="228"/>
      <c r="G68" s="223"/>
      <c r="H68" s="234">
        <v>21909</v>
      </c>
      <c r="I68" s="223"/>
      <c r="J68" s="234">
        <v>36746</v>
      </c>
      <c r="K68" s="223"/>
      <c r="L68" s="234">
        <v>43654</v>
      </c>
      <c r="M68" s="223"/>
      <c r="N68" s="234">
        <v>41770</v>
      </c>
      <c r="O68" s="223"/>
      <c r="P68" s="234">
        <v>46602</v>
      </c>
      <c r="Q68" s="223"/>
      <c r="R68" s="235">
        <v>47692</v>
      </c>
      <c r="S68" s="223"/>
      <c r="T68" s="235">
        <v>55149</v>
      </c>
      <c r="U68" s="223"/>
      <c r="V68" s="235">
        <v>75096</v>
      </c>
      <c r="W68" s="258"/>
      <c r="X68" s="235">
        <v>69921</v>
      </c>
      <c r="Y68" s="258"/>
      <c r="Z68" s="235">
        <v>81840</v>
      </c>
      <c r="AA68" s="248"/>
      <c r="AB68" s="253"/>
      <c r="AC68" s="254"/>
      <c r="AD68" s="253"/>
      <c r="AE68" s="243">
        <f t="shared" si="0"/>
        <v>0</v>
      </c>
      <c r="AF68" s="244">
        <f t="shared" si="3"/>
        <v>520379</v>
      </c>
    </row>
    <row r="69" spans="2:32" ht="12.75" hidden="1">
      <c r="B69" s="205">
        <f t="shared" si="2"/>
        <v>62</v>
      </c>
      <c r="C69" s="274" t="s">
        <v>87</v>
      </c>
      <c r="D69" s="207">
        <v>14015.8</v>
      </c>
      <c r="E69" s="256"/>
      <c r="F69" s="228"/>
      <c r="G69" s="222"/>
      <c r="H69" s="234">
        <v>10611</v>
      </c>
      <c r="I69" s="222"/>
      <c r="J69" s="234">
        <v>18991</v>
      </c>
      <c r="K69" s="222"/>
      <c r="L69" s="234">
        <v>23405</v>
      </c>
      <c r="M69" s="222"/>
      <c r="N69" s="234">
        <v>22922</v>
      </c>
      <c r="O69" s="222"/>
      <c r="P69" s="234">
        <v>24222</v>
      </c>
      <c r="Q69" s="222"/>
      <c r="R69" s="235">
        <v>25015</v>
      </c>
      <c r="S69" s="222"/>
      <c r="T69" s="235">
        <v>27843</v>
      </c>
      <c r="U69" s="222"/>
      <c r="V69" s="235">
        <v>37932</v>
      </c>
      <c r="W69" s="257"/>
      <c r="X69" s="235">
        <v>34622</v>
      </c>
      <c r="Y69" s="257"/>
      <c r="Z69" s="235">
        <v>39980</v>
      </c>
      <c r="AA69" s="254"/>
      <c r="AB69" s="253"/>
      <c r="AC69" s="254"/>
      <c r="AD69" s="253"/>
      <c r="AE69" s="243">
        <f t="shared" si="0"/>
        <v>0</v>
      </c>
      <c r="AF69" s="244">
        <f t="shared" si="3"/>
        <v>265543</v>
      </c>
    </row>
    <row r="70" spans="2:32" ht="12.75" hidden="1">
      <c r="B70" s="205">
        <f t="shared" si="2"/>
        <v>63</v>
      </c>
      <c r="C70" s="277" t="s">
        <v>91</v>
      </c>
      <c r="D70" s="214">
        <v>12672.5</v>
      </c>
      <c r="E70" s="240"/>
      <c r="F70" s="229"/>
      <c r="G70" s="223"/>
      <c r="H70" s="229"/>
      <c r="I70" s="223"/>
      <c r="J70" s="229"/>
      <c r="K70" s="223"/>
      <c r="L70" s="259"/>
      <c r="M70" s="223"/>
      <c r="N70" s="259"/>
      <c r="O70" s="223"/>
      <c r="P70" s="259"/>
      <c r="Q70" s="223"/>
      <c r="R70" s="259"/>
      <c r="S70" s="223"/>
      <c r="T70" s="235">
        <v>10118</v>
      </c>
      <c r="U70" s="222"/>
      <c r="V70" s="235">
        <v>25199</v>
      </c>
      <c r="W70" s="257"/>
      <c r="X70" s="235">
        <v>31346</v>
      </c>
      <c r="Y70" s="258"/>
      <c r="Z70" s="235">
        <v>35794</v>
      </c>
      <c r="AA70" s="248"/>
      <c r="AB70" s="247"/>
      <c r="AC70" s="248"/>
      <c r="AD70" s="247"/>
      <c r="AE70" s="243">
        <f t="shared" si="0"/>
        <v>0</v>
      </c>
      <c r="AF70" s="244">
        <f t="shared" si="1"/>
        <v>102457</v>
      </c>
    </row>
    <row r="71" spans="2:32" ht="31.5" customHeight="1" hidden="1" thickBot="1">
      <c r="B71" s="227">
        <f t="shared" si="2"/>
        <v>64</v>
      </c>
      <c r="C71" s="280" t="s">
        <v>92</v>
      </c>
      <c r="D71" s="217">
        <v>11094.5</v>
      </c>
      <c r="E71" s="260"/>
      <c r="F71" s="230"/>
      <c r="G71" s="224"/>
      <c r="H71" s="230"/>
      <c r="I71" s="224"/>
      <c r="J71" s="230"/>
      <c r="K71" s="224"/>
      <c r="L71" s="261"/>
      <c r="M71" s="224"/>
      <c r="N71" s="261"/>
      <c r="O71" s="224"/>
      <c r="P71" s="261"/>
      <c r="Q71" s="224"/>
      <c r="R71" s="261"/>
      <c r="S71" s="224"/>
      <c r="T71" s="329">
        <v>2029</v>
      </c>
      <c r="U71" s="262"/>
      <c r="V71" s="235">
        <v>23328</v>
      </c>
      <c r="W71" s="263"/>
      <c r="X71" s="235">
        <v>24732</v>
      </c>
      <c r="Y71" s="264"/>
      <c r="Z71" s="329">
        <v>30260</v>
      </c>
      <c r="AA71" s="265"/>
      <c r="AB71" s="266"/>
      <c r="AC71" s="265"/>
      <c r="AD71" s="266"/>
      <c r="AE71" s="267">
        <f t="shared" si="0"/>
        <v>0</v>
      </c>
      <c r="AF71" s="268">
        <f t="shared" si="1"/>
        <v>80349</v>
      </c>
    </row>
    <row r="72" spans="2:32" ht="13.5" thickBot="1">
      <c r="B72" s="233"/>
      <c r="C72" s="328" t="s">
        <v>38</v>
      </c>
      <c r="D72" s="80">
        <f aca="true" t="shared" si="4" ref="D72:AF72">SUM(D6:D71)</f>
        <v>636108.3</v>
      </c>
      <c r="E72" s="330">
        <f t="shared" si="4"/>
        <v>895606</v>
      </c>
      <c r="F72" s="330">
        <f t="shared" si="4"/>
        <v>1833765</v>
      </c>
      <c r="G72" s="330">
        <f t="shared" si="4"/>
        <v>1247082</v>
      </c>
      <c r="H72" s="330">
        <f t="shared" si="4"/>
        <v>1812833</v>
      </c>
      <c r="I72" s="330">
        <f t="shared" si="4"/>
        <v>1188229</v>
      </c>
      <c r="J72" s="330">
        <f t="shared" si="4"/>
        <v>1844253</v>
      </c>
      <c r="K72" s="330">
        <f t="shared" si="4"/>
        <v>1278820</v>
      </c>
      <c r="L72" s="330">
        <f t="shared" si="4"/>
        <v>1667477</v>
      </c>
      <c r="M72" s="330">
        <f t="shared" si="4"/>
        <v>1196928</v>
      </c>
      <c r="N72" s="330">
        <f t="shared" si="4"/>
        <v>1515855</v>
      </c>
      <c r="O72" s="330">
        <f t="shared" si="4"/>
        <v>1159463</v>
      </c>
      <c r="P72" s="330">
        <f t="shared" si="4"/>
        <v>1534049</v>
      </c>
      <c r="Q72" s="330">
        <f t="shared" si="4"/>
        <v>1064980</v>
      </c>
      <c r="R72" s="330">
        <f t="shared" si="4"/>
        <v>1423243</v>
      </c>
      <c r="S72" s="330">
        <f t="shared" si="4"/>
        <v>1149680</v>
      </c>
      <c r="T72" s="330">
        <f t="shared" si="4"/>
        <v>1553207</v>
      </c>
      <c r="U72" s="330">
        <f t="shared" si="4"/>
        <v>1426837</v>
      </c>
      <c r="V72" s="330">
        <f t="shared" si="4"/>
        <v>1979295</v>
      </c>
      <c r="W72" s="330">
        <f t="shared" si="4"/>
        <v>1678251</v>
      </c>
      <c r="X72" s="330">
        <f t="shared" si="4"/>
        <v>1831977</v>
      </c>
      <c r="Y72" s="330">
        <f t="shared" si="4"/>
        <v>1602786</v>
      </c>
      <c r="Z72" s="330">
        <f t="shared" si="4"/>
        <v>2191841</v>
      </c>
      <c r="AA72" s="283">
        <f t="shared" si="4"/>
        <v>1720752</v>
      </c>
      <c r="AB72" s="282">
        <f t="shared" si="4"/>
        <v>2012</v>
      </c>
      <c r="AC72" s="281">
        <f t="shared" si="4"/>
        <v>2011</v>
      </c>
      <c r="AD72" s="282">
        <f t="shared" si="4"/>
        <v>2012</v>
      </c>
      <c r="AE72" s="284">
        <f t="shared" si="4"/>
        <v>15587293</v>
      </c>
      <c r="AF72" s="284">
        <f t="shared" si="4"/>
        <v>19167675</v>
      </c>
    </row>
    <row r="73" spans="6:27" ht="12.75"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X73" s="25"/>
      <c r="Y73" s="25"/>
      <c r="Z73" s="25"/>
      <c r="AA73" s="25"/>
    </row>
    <row r="74" spans="2:32" ht="25.5" customHeight="1">
      <c r="B74" s="4" t="s">
        <v>93</v>
      </c>
      <c r="C74" s="4"/>
      <c r="D74" s="4"/>
      <c r="E74" s="4"/>
      <c r="F74" s="4"/>
      <c r="G74" s="4"/>
      <c r="H74" s="4"/>
      <c r="I74" s="4"/>
      <c r="J74" s="204"/>
      <c r="K74" s="20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2:32" ht="12.75">
      <c r="B75" s="4" t="s">
        <v>66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2:32" ht="12.75">
      <c r="B76" s="4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</sheetData>
  <sheetProtection/>
  <mergeCells count="30">
    <mergeCell ref="AC52:AD52"/>
    <mergeCell ref="AE52:AF52"/>
    <mergeCell ref="U52:V52"/>
    <mergeCell ref="W52:X52"/>
    <mergeCell ref="Y52:Z52"/>
    <mergeCell ref="AA52:AB52"/>
    <mergeCell ref="M52:N52"/>
    <mergeCell ref="O52:P52"/>
    <mergeCell ref="Q52:R52"/>
    <mergeCell ref="S52:T52"/>
    <mergeCell ref="E52:F52"/>
    <mergeCell ref="G52:H52"/>
    <mergeCell ref="I52:J52"/>
    <mergeCell ref="K52:L52"/>
    <mergeCell ref="K4:L4"/>
    <mergeCell ref="AC4:AD4"/>
    <mergeCell ref="AE4:AF4"/>
    <mergeCell ref="U4:V4"/>
    <mergeCell ref="W4:X4"/>
    <mergeCell ref="Y4:Z4"/>
    <mergeCell ref="AA4:AB4"/>
    <mergeCell ref="B4:B5"/>
    <mergeCell ref="C4:C5"/>
    <mergeCell ref="M4:N4"/>
    <mergeCell ref="O4:P4"/>
    <mergeCell ref="Q4:R4"/>
    <mergeCell ref="S4:T4"/>
    <mergeCell ref="E4:F4"/>
    <mergeCell ref="G4:H4"/>
    <mergeCell ref="I4:J4"/>
  </mergeCells>
  <printOptions/>
  <pageMargins left="0.16" right="0.16" top="0.2" bottom="0.2" header="0.2" footer="0.2"/>
  <pageSetup horizontalDpi="600" verticalDpi="600" orientation="landscape" paperSize="9" scale="85" r:id="rId1"/>
  <ignoredErrors>
    <ignoredError sqref="C6:C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borisova.g</cp:lastModifiedBy>
  <cp:lastPrinted>2012-11-30T09:41:34Z</cp:lastPrinted>
  <dcterms:created xsi:type="dcterms:W3CDTF">2010-01-14T11:57:53Z</dcterms:created>
  <dcterms:modified xsi:type="dcterms:W3CDTF">2012-12-04T07:31:11Z</dcterms:modified>
  <cp:category/>
  <cp:version/>
  <cp:contentType/>
  <cp:contentStatus/>
</cp:coreProperties>
</file>