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<sst xmlns="http://schemas.openxmlformats.org/spreadsheetml/2006/main" count="217" uniqueCount="137">
  <si>
    <t>электроэнергии</t>
  </si>
  <si>
    <t>кВт. Час</t>
  </si>
  <si>
    <t>9/43</t>
  </si>
  <si>
    <t>13/02А кор.1</t>
  </si>
  <si>
    <t>13/02А кор.2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</si>
  <si>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</si>
  <si>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</si>
  <si>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</si>
  <si>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</si>
  <si>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</si>
  <si>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</si>
  <si>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</si>
  <si>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</si>
  <si>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</si>
  <si>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</si>
  <si>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</si>
  <si>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</si>
  <si>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</si>
  <si>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</si>
  <si>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</si>
  <si>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</si>
  <si>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</si>
  <si>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</si>
  <si>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</si>
  <si>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</si>
  <si>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</si>
  <si>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</si>
  <si>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</si>
  <si>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</si>
  <si>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</si>
  <si>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</si>
  <si>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</si>
  <si>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</si>
  <si>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</si>
  <si>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</si>
  <si>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</si>
  <si>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</si>
  <si>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</si>
  <si>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</si>
  <si>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</si>
  <si>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</si>
  <si>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</si>
  <si>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№</t>
  </si>
  <si>
    <t>п/п</t>
  </si>
  <si>
    <t>36-3-2</t>
  </si>
  <si>
    <t>60/06</t>
  </si>
  <si>
    <t>9/42</t>
  </si>
  <si>
    <t>36/1</t>
  </si>
  <si>
    <t>36-2-3</t>
  </si>
  <si>
    <t>пр.Мира</t>
  </si>
  <si>
    <t>6А</t>
  </si>
  <si>
    <t>пр.  Мира</t>
  </si>
  <si>
    <t>8А</t>
  </si>
  <si>
    <t>Х.Туфана</t>
  </si>
  <si>
    <t>45А</t>
  </si>
  <si>
    <t>б-р Юных Ленинцев</t>
  </si>
  <si>
    <t>1А</t>
  </si>
  <si>
    <t>пр.Чулман</t>
  </si>
  <si>
    <t>ул. Раскольникова</t>
  </si>
  <si>
    <t>15А</t>
  </si>
  <si>
    <t>ул. Сергея Максютова</t>
  </si>
  <si>
    <t>17/2</t>
  </si>
  <si>
    <t>пр. Чулман</t>
  </si>
  <si>
    <t>пр. Др. Народов</t>
  </si>
  <si>
    <t>43/23</t>
  </si>
  <si>
    <t>61А</t>
  </si>
  <si>
    <t>пр. Московский</t>
  </si>
  <si>
    <t>136А</t>
  </si>
  <si>
    <t xml:space="preserve"> 40лет Победы</t>
  </si>
  <si>
    <t>пр. Автозаводск</t>
  </si>
  <si>
    <t>5А</t>
  </si>
  <si>
    <t>б-р Кол Гали</t>
  </si>
  <si>
    <t>20А</t>
  </si>
  <si>
    <t>25Б</t>
  </si>
  <si>
    <t>25А</t>
  </si>
  <si>
    <t>25В</t>
  </si>
  <si>
    <t>ул. Ахметшина</t>
  </si>
  <si>
    <t>ул. Акад. Королева</t>
  </si>
  <si>
    <t>25 А</t>
  </si>
  <si>
    <t>25 Б</t>
  </si>
  <si>
    <t>36-3-1</t>
  </si>
  <si>
    <t>35-9-2</t>
  </si>
  <si>
    <t>35-10</t>
  </si>
  <si>
    <t>35-10-1</t>
  </si>
  <si>
    <t>ИТОГО:</t>
  </si>
  <si>
    <t>9/21</t>
  </si>
  <si>
    <t>9/41</t>
  </si>
  <si>
    <t>60/07</t>
  </si>
  <si>
    <t xml:space="preserve">9/22 </t>
  </si>
  <si>
    <t>53/32</t>
  </si>
  <si>
    <t>60/08</t>
  </si>
  <si>
    <t>81Б</t>
  </si>
  <si>
    <t>4А</t>
  </si>
  <si>
    <t xml:space="preserve">№  </t>
  </si>
  <si>
    <t xml:space="preserve"> домов</t>
  </si>
  <si>
    <t>жилых</t>
  </si>
  <si>
    <t>Гкал.</t>
  </si>
  <si>
    <t>35-6-3</t>
  </si>
  <si>
    <t>35-8-1</t>
  </si>
  <si>
    <t>ул.Раскольникова</t>
  </si>
  <si>
    <t>36-4-3</t>
  </si>
  <si>
    <t>27/17</t>
  </si>
  <si>
    <t>27/16А</t>
  </si>
  <si>
    <t>18/22А</t>
  </si>
  <si>
    <t>48 мкрн</t>
  </si>
  <si>
    <t>60/09</t>
  </si>
  <si>
    <t>ул. Хади Такташа</t>
  </si>
  <si>
    <t>б-р Домостроителей</t>
  </si>
  <si>
    <t>50/19</t>
  </si>
  <si>
    <t xml:space="preserve">пр. Чулман </t>
  </si>
  <si>
    <t>ОДН</t>
  </si>
  <si>
    <t>Отопление</t>
  </si>
  <si>
    <t>отопление</t>
  </si>
  <si>
    <t>50/20</t>
  </si>
  <si>
    <t>Гкал</t>
  </si>
  <si>
    <t>50/21</t>
  </si>
  <si>
    <t>ул. Фоменко</t>
  </si>
  <si>
    <t>Улица</t>
  </si>
  <si>
    <t>дом</t>
  </si>
  <si>
    <t>Замел. 21/22</t>
  </si>
  <si>
    <t>Замел. 21/23</t>
  </si>
  <si>
    <t>кВт.Час</t>
  </si>
  <si>
    <t>Электроэнергия</t>
  </si>
  <si>
    <t xml:space="preserve">ОДН </t>
  </si>
  <si>
    <t>36-4-1</t>
  </si>
  <si>
    <t>36-4-2</t>
  </si>
  <si>
    <t>3</t>
  </si>
  <si>
    <t>13</t>
  </si>
  <si>
    <t>Замел. 21/25</t>
  </si>
  <si>
    <t>Замел. 21/27</t>
  </si>
  <si>
    <r>
      <t xml:space="preserve">   </t>
    </r>
    <r>
      <rPr>
        <b/>
        <sz val="11"/>
        <rFont val="Arial Cyr"/>
        <family val="0"/>
      </rPr>
      <t xml:space="preserve"> Расход энергоресурсов по жилым домам за январь 2013 года.</t>
    </r>
  </si>
  <si>
    <t xml:space="preserve"> офисы</t>
  </si>
  <si>
    <t>офисы</t>
  </si>
  <si>
    <t xml:space="preserve">  офисы</t>
  </si>
  <si>
    <t>ХВС</t>
  </si>
  <si>
    <t>куб.м.</t>
  </si>
  <si>
    <t>ГВС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</si>
</sst>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8">
    <font>
      <sz val="10"/>
      <name val="Arial Cyr"/>
      <family val="0"/>
    </font>
    <font>
      <sz val="10"/>
      <name val="Helv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53" applyFont="1">
      <alignment/>
      <protection/>
    </xf>
    <xf numFmtId="0" fontId="3" fillId="0" borderId="0" xfId="53" applyFont="1">
      <alignment/>
      <protection/>
    </xf>
    <xf numFmtId="0" fontId="4" fillId="0" borderId="0" xfId="53" applyFont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4" fillId="0" borderId="14" xfId="53" applyFont="1" applyBorder="1">
      <alignment/>
      <protection/>
    </xf>
    <xf numFmtId="0" fontId="4" fillId="0" borderId="15" xfId="53" applyFont="1" applyBorder="1" applyAlignment="1">
      <alignment horizontal="center"/>
      <protection/>
    </xf>
    <xf numFmtId="0" fontId="4" fillId="0" borderId="16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4" fillId="0" borderId="18" xfId="53" applyFont="1" applyBorder="1">
      <alignment/>
      <protection/>
    </xf>
    <xf numFmtId="0" fontId="0" fillId="0" borderId="19" xfId="53" applyFont="1" applyBorder="1" applyAlignment="1">
      <alignment horizontal="center"/>
      <protection/>
    </xf>
    <xf numFmtId="49" fontId="0" fillId="0" borderId="20" xfId="53" applyNumberFormat="1" applyFont="1" applyBorder="1" applyAlignment="1">
      <alignment horizontal="center"/>
      <protection/>
    </xf>
    <xf numFmtId="0" fontId="5" fillId="24" borderId="19" xfId="53" applyFont="1" applyFill="1" applyBorder="1" applyAlignment="1">
      <alignment horizontal="center"/>
      <protection/>
    </xf>
    <xf numFmtId="0" fontId="5" fillId="24" borderId="21" xfId="53" applyFont="1" applyFill="1" applyBorder="1" applyAlignment="1">
      <alignment horizontal="center"/>
      <protection/>
    </xf>
    <xf numFmtId="0" fontId="5" fillId="0" borderId="21" xfId="53" applyFont="1" applyBorder="1" applyAlignment="1">
      <alignment horizontal="center"/>
      <protection/>
    </xf>
    <xf numFmtId="0" fontId="5" fillId="0" borderId="22" xfId="53" applyFont="1" applyBorder="1" applyAlignment="1">
      <alignment horizontal="center"/>
      <protection/>
    </xf>
    <xf numFmtId="0" fontId="5" fillId="0" borderId="21" xfId="53" applyFont="1" applyFill="1" applyBorder="1" applyAlignment="1">
      <alignment horizontal="center"/>
      <protection/>
    </xf>
    <xf numFmtId="49" fontId="5" fillId="0" borderId="22" xfId="53" applyNumberFormat="1" applyFont="1" applyBorder="1" applyAlignment="1">
      <alignment horizontal="center"/>
      <protection/>
    </xf>
    <xf numFmtId="0" fontId="4" fillId="0" borderId="23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24" borderId="0" xfId="53" applyFont="1" applyFill="1" applyBorder="1" applyAlignment="1">
      <alignment horizontal="center"/>
      <protection/>
    </xf>
    <xf numFmtId="0" fontId="0" fillId="0" borderId="20" xfId="53" applyFont="1" applyBorder="1" applyAlignment="1">
      <alignment horizontal="center"/>
      <protection/>
    </xf>
    <xf numFmtId="0" fontId="0" fillId="24" borderId="24" xfId="53" applyFont="1" applyFill="1" applyBorder="1" applyAlignment="1">
      <alignment horizontal="center"/>
      <protection/>
    </xf>
    <xf numFmtId="0" fontId="0" fillId="24" borderId="20" xfId="53" applyFont="1" applyFill="1" applyBorder="1" applyAlignment="1">
      <alignment horizontal="center"/>
      <protection/>
    </xf>
    <xf numFmtId="0" fontId="0" fillId="0" borderId="21" xfId="53" applyFont="1" applyBorder="1" applyAlignment="1">
      <alignment horizontal="center"/>
      <protection/>
    </xf>
    <xf numFmtId="49" fontId="0" fillId="0" borderId="22" xfId="53" applyNumberFormat="1" applyFont="1" applyBorder="1" applyAlignment="1">
      <alignment horizontal="center"/>
      <protection/>
    </xf>
    <xf numFmtId="0" fontId="0" fillId="0" borderId="22" xfId="53" applyFont="1" applyBorder="1" applyAlignment="1">
      <alignment horizontal="center"/>
      <protection/>
    </xf>
    <xf numFmtId="0" fontId="0" fillId="24" borderId="25" xfId="53" applyFont="1" applyFill="1" applyBorder="1" applyAlignment="1">
      <alignment horizontal="center"/>
      <protection/>
    </xf>
    <xf numFmtId="0" fontId="0" fillId="24" borderId="22" xfId="53" applyFont="1" applyFill="1" applyBorder="1" applyAlignment="1">
      <alignment horizontal="center"/>
      <protection/>
    </xf>
    <xf numFmtId="0" fontId="0" fillId="24" borderId="26" xfId="53" applyFont="1" applyFill="1" applyBorder="1" applyAlignment="1">
      <alignment horizontal="center"/>
      <protection/>
    </xf>
    <xf numFmtId="0" fontId="0" fillId="0" borderId="27" xfId="53" applyFont="1" applyBorder="1">
      <alignment/>
      <protection/>
    </xf>
    <xf numFmtId="0" fontId="0" fillId="0" borderId="23" xfId="53" applyFont="1" applyBorder="1">
      <alignment/>
      <protection/>
    </xf>
    <xf numFmtId="0" fontId="0" fillId="0" borderId="0" xfId="53" applyFont="1" applyBorder="1">
      <alignment/>
      <protection/>
    </xf>
    <xf numFmtId="0" fontId="5" fillId="0" borderId="19" xfId="53" applyFont="1" applyBorder="1" applyAlignment="1">
      <alignment horizontal="center"/>
      <protection/>
    </xf>
    <xf numFmtId="0" fontId="0" fillId="24" borderId="0" xfId="53" applyFont="1" applyFill="1" applyBorder="1" applyAlignment="1">
      <alignment horizontal="center"/>
      <protection/>
    </xf>
    <xf numFmtId="1" fontId="4" fillId="24" borderId="23" xfId="53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1" fontId="5" fillId="0" borderId="2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" fontId="5" fillId="24" borderId="21" xfId="0" applyNumberFormat="1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0" fillId="24" borderId="19" xfId="53" applyFont="1" applyFill="1" applyBorder="1" applyAlignment="1">
      <alignment horizontal="center"/>
      <protection/>
    </xf>
    <xf numFmtId="1" fontId="5" fillId="0" borderId="24" xfId="0" applyNumberFormat="1" applyFont="1" applyBorder="1" applyAlignment="1">
      <alignment horizontal="center"/>
    </xf>
    <xf numFmtId="0" fontId="0" fillId="24" borderId="21" xfId="53" applyFont="1" applyFill="1" applyBorder="1" applyAlignment="1">
      <alignment horizontal="center"/>
      <protection/>
    </xf>
    <xf numFmtId="0" fontId="0" fillId="24" borderId="28" xfId="53" applyFont="1" applyFill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4" fillId="24" borderId="27" xfId="53" applyNumberFormat="1" applyFont="1" applyFill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1" fontId="7" fillId="24" borderId="21" xfId="0" applyNumberFormat="1" applyFont="1" applyFill="1" applyBorder="1" applyAlignment="1">
      <alignment horizontal="center"/>
    </xf>
    <xf numFmtId="0" fontId="8" fillId="24" borderId="22" xfId="53" applyFont="1" applyFill="1" applyBorder="1" applyAlignment="1">
      <alignment horizontal="center"/>
      <protection/>
    </xf>
    <xf numFmtId="164" fontId="0" fillId="24" borderId="20" xfId="53" applyNumberFormat="1" applyFont="1" applyFill="1" applyBorder="1" applyAlignment="1">
      <alignment horizontal="center"/>
      <protection/>
    </xf>
    <xf numFmtId="164" fontId="0" fillId="24" borderId="22" xfId="53" applyNumberFormat="1" applyFont="1" applyFill="1" applyBorder="1" applyAlignment="1">
      <alignment horizontal="center"/>
      <protection/>
    </xf>
    <xf numFmtId="164" fontId="5" fillId="0" borderId="20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24" borderId="22" xfId="0" applyNumberFormat="1" applyFont="1" applyFill="1" applyBorder="1" applyAlignment="1">
      <alignment horizontal="center"/>
    </xf>
    <xf numFmtId="164" fontId="0" fillId="24" borderId="11" xfId="53" applyNumberFormat="1" applyFont="1" applyFill="1" applyBorder="1" applyAlignment="1">
      <alignment horizontal="center"/>
      <protection/>
    </xf>
    <xf numFmtId="1" fontId="0" fillId="24" borderId="22" xfId="53" applyNumberFormat="1" applyFont="1" applyFill="1" applyBorder="1" applyAlignment="1">
      <alignment horizontal="center"/>
      <protection/>
    </xf>
    <xf numFmtId="1" fontId="0" fillId="24" borderId="20" xfId="53" applyNumberFormat="1" applyFont="1" applyFill="1" applyBorder="1" applyAlignment="1">
      <alignment horizontal="center"/>
      <protection/>
    </xf>
    <xf numFmtId="1" fontId="0" fillId="24" borderId="11" xfId="53" applyNumberFormat="1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164" fontId="0" fillId="24" borderId="28" xfId="0" applyNumberFormat="1" applyFill="1" applyBorder="1" applyAlignment="1">
      <alignment horizontal="center"/>
    </xf>
    <xf numFmtId="164" fontId="0" fillId="24" borderId="22" xfId="0" applyNumberFormat="1" applyFill="1" applyBorder="1" applyAlignment="1">
      <alignment horizontal="center"/>
    </xf>
    <xf numFmtId="164" fontId="0" fillId="24" borderId="22" xfId="0" applyNumberFormat="1" applyFill="1" applyBorder="1" applyAlignment="1">
      <alignment horizontal="center"/>
    </xf>
    <xf numFmtId="164" fontId="0" fillId="24" borderId="22" xfId="0" applyNumberFormat="1" applyFill="1" applyBorder="1" applyAlignment="1">
      <alignment/>
    </xf>
    <xf numFmtId="164" fontId="0" fillId="24" borderId="22" xfId="0" applyNumberFormat="1" applyFill="1" applyBorder="1" applyAlignment="1">
      <alignment/>
    </xf>
    <xf numFmtId="164" fontId="0" fillId="24" borderId="20" xfId="0" applyNumberFormat="1" applyFill="1" applyBorder="1" applyAlignment="1">
      <alignment/>
    </xf>
    <xf numFmtId="164" fontId="0" fillId="24" borderId="11" xfId="0" applyNumberFormat="1" applyFill="1" applyBorder="1" applyAlignment="1">
      <alignment/>
    </xf>
    <xf numFmtId="164" fontId="0" fillId="24" borderId="20" xfId="0" applyNumberFormat="1" applyFill="1" applyBorder="1" applyAlignment="1">
      <alignment horizontal="center"/>
    </xf>
    <xf numFmtId="164" fontId="0" fillId="24" borderId="11" xfId="0" applyNumberFormat="1" applyFill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24" borderId="28" xfId="53" applyNumberFormat="1" applyFont="1" applyFill="1" applyBorder="1" applyAlignment="1">
      <alignment horizontal="center"/>
      <protection/>
    </xf>
    <xf numFmtId="164" fontId="8" fillId="24" borderId="20" xfId="53" applyNumberFormat="1" applyFont="1" applyFill="1" applyBorder="1" applyAlignment="1">
      <alignment horizontal="center"/>
      <protection/>
    </xf>
    <xf numFmtId="164" fontId="0" fillId="24" borderId="12" xfId="53" applyNumberFormat="1" applyFont="1" applyFill="1" applyBorder="1" applyAlignment="1">
      <alignment horizontal="center"/>
      <protection/>
    </xf>
    <xf numFmtId="164" fontId="0" fillId="0" borderId="22" xfId="0" applyNumberFormat="1" applyBorder="1" applyAlignment="1">
      <alignment/>
    </xf>
    <xf numFmtId="2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0" fillId="0" borderId="21" xfId="53" applyNumberFormat="1" applyFont="1" applyBorder="1" applyAlignment="1">
      <alignment horizontal="center"/>
      <protection/>
    </xf>
    <xf numFmtId="49" fontId="0" fillId="0" borderId="25" xfId="53" applyNumberFormat="1" applyFont="1" applyBorder="1" applyAlignment="1">
      <alignment horizontal="center"/>
      <protection/>
    </xf>
    <xf numFmtId="49" fontId="0" fillId="0" borderId="30" xfId="53" applyNumberFormat="1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 vertical="justify"/>
      <protection/>
    </xf>
    <xf numFmtId="0" fontId="4" fillId="0" borderId="11" xfId="53" applyFont="1" applyBorder="1" applyAlignment="1">
      <alignment horizontal="center" vertical="justify"/>
      <protection/>
    </xf>
    <xf numFmtId="0" fontId="4" fillId="0" borderId="13" xfId="53" applyFont="1" applyBorder="1" applyAlignment="1">
      <alignment horizontal="center" vertical="justify" wrapText="1"/>
      <protection/>
    </xf>
    <xf numFmtId="0" fontId="4" fillId="0" borderId="15" xfId="53" applyFont="1" applyBorder="1" applyAlignment="1">
      <alignment horizontal="center" vertical="justify" wrapText="1"/>
      <protection/>
    </xf>
    <xf numFmtId="0" fontId="4" fillId="0" borderId="10" xfId="53" applyFont="1" applyBorder="1" applyAlignment="1">
      <alignment horizontal="center" vertical="justify" wrapText="1"/>
      <protection/>
    </xf>
    <xf numFmtId="0" fontId="4" fillId="0" borderId="11" xfId="53" applyFont="1" applyBorder="1" applyAlignment="1">
      <alignment horizontal="center" vertical="justify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4"/>
  <sheetViews>
    <sheetView tabSelected="1" zoomScalePageLayoutView="0" workbookViewId="0" topLeftCell="A52">
      <selection activeCell="A104" sqref="A104:IV106"/>
    </sheetView>
  </sheetViews>
  <sheetFormatPr defaultColWidth="9.00390625" defaultRowHeight="12.75"/>
  <cols>
    <col min="1" max="1" width="3.375" style="0" customWidth="1"/>
    <col min="2" max="2" width="5.375" style="0" customWidth="1"/>
    <col min="3" max="3" width="12.00390625" style="0" customWidth="1"/>
    <col min="4" max="4" width="19.375" style="0" customWidth="1"/>
    <col min="5" max="5" width="6.875" style="0" customWidth="1"/>
    <col min="6" max="6" width="9.75390625" style="0" customWidth="1"/>
    <col min="7" max="7" width="11.875" style="0" hidden="1" customWidth="1"/>
    <col min="8" max="8" width="11.75390625" style="0" customWidth="1"/>
    <col min="9" max="9" width="13.25390625" style="0" hidden="1" customWidth="1"/>
    <col min="10" max="10" width="13.25390625" style="0" customWidth="1"/>
    <col min="11" max="11" width="14.625" style="0" hidden="1" customWidth="1"/>
    <col min="12" max="12" width="12.00390625" style="0" customWidth="1"/>
    <col min="13" max="13" width="11.75390625" style="0" hidden="1" customWidth="1"/>
  </cols>
  <sheetData>
    <row r="2" spans="2:10" ht="15">
      <c r="B2" s="1"/>
      <c r="C2" s="91" t="s">
        <v>130</v>
      </c>
      <c r="D2" s="91"/>
      <c r="E2" s="91"/>
      <c r="F2" s="91"/>
      <c r="G2" s="91"/>
      <c r="H2" s="91"/>
      <c r="I2" s="91"/>
      <c r="J2" s="91"/>
    </row>
    <row r="3" spans="2:10" ht="13.5" thickBot="1">
      <c r="B3" s="1"/>
      <c r="C3" s="1"/>
      <c r="D3" s="1"/>
      <c r="E3" s="1"/>
      <c r="F3" s="1"/>
      <c r="G3" s="1"/>
      <c r="H3" s="3"/>
      <c r="I3" s="3"/>
      <c r="J3" s="1"/>
    </row>
    <row r="4" spans="2:13" ht="12.75">
      <c r="B4" s="7"/>
      <c r="C4" s="4" t="s">
        <v>93</v>
      </c>
      <c r="D4" s="8"/>
      <c r="E4" s="8"/>
      <c r="F4" s="94" t="s">
        <v>136</v>
      </c>
      <c r="G4" s="4" t="s">
        <v>110</v>
      </c>
      <c r="H4" s="96" t="s">
        <v>134</v>
      </c>
      <c r="I4" s="4" t="s">
        <v>110</v>
      </c>
      <c r="J4" s="96" t="s">
        <v>122</v>
      </c>
      <c r="K4" s="4" t="s">
        <v>123</v>
      </c>
      <c r="L4" s="92" t="s">
        <v>111</v>
      </c>
      <c r="M4" s="4" t="s">
        <v>110</v>
      </c>
    </row>
    <row r="5" spans="2:13" ht="12.75">
      <c r="B5" s="9" t="s">
        <v>42</v>
      </c>
      <c r="C5" s="5" t="s">
        <v>95</v>
      </c>
      <c r="D5" s="10" t="s">
        <v>117</v>
      </c>
      <c r="E5" s="10" t="s">
        <v>118</v>
      </c>
      <c r="F5" s="95"/>
      <c r="G5" s="5" t="s">
        <v>136</v>
      </c>
      <c r="H5" s="97"/>
      <c r="I5" s="5" t="s">
        <v>134</v>
      </c>
      <c r="J5" s="97"/>
      <c r="K5" s="5" t="s">
        <v>0</v>
      </c>
      <c r="L5" s="93"/>
      <c r="M5" s="5" t="s">
        <v>112</v>
      </c>
    </row>
    <row r="6" spans="2:13" ht="13.5" thickBot="1">
      <c r="B6" s="11" t="s">
        <v>43</v>
      </c>
      <c r="C6" s="6" t="s">
        <v>94</v>
      </c>
      <c r="D6" s="12"/>
      <c r="E6" s="12"/>
      <c r="F6" s="6" t="s">
        <v>135</v>
      </c>
      <c r="G6" s="6" t="s">
        <v>135</v>
      </c>
      <c r="H6" s="6" t="s">
        <v>135</v>
      </c>
      <c r="I6" s="6" t="s">
        <v>135</v>
      </c>
      <c r="J6" s="6" t="s">
        <v>121</v>
      </c>
      <c r="K6" s="6" t="s">
        <v>1</v>
      </c>
      <c r="L6" s="6" t="s">
        <v>96</v>
      </c>
      <c r="M6" s="6" t="s">
        <v>114</v>
      </c>
    </row>
    <row r="7" spans="2:13" ht="12.75">
      <c r="B7" s="13">
        <v>1</v>
      </c>
      <c r="C7" s="14" t="s">
        <v>85</v>
      </c>
      <c r="D7" s="15" t="s">
        <v>66</v>
      </c>
      <c r="E7" s="24" t="s">
        <v>91</v>
      </c>
      <c r="F7" s="25">
        <v>610</v>
      </c>
      <c r="G7" s="68"/>
      <c r="H7" s="48">
        <v>1005</v>
      </c>
      <c r="I7" s="81"/>
      <c r="J7" s="63">
        <v>36250</v>
      </c>
      <c r="K7" s="68"/>
      <c r="L7" s="77">
        <v>149.54</v>
      </c>
      <c r="M7" s="56"/>
    </row>
    <row r="8" spans="2:13" ht="12.75">
      <c r="B8" s="13">
        <f>B7+1</f>
        <v>2</v>
      </c>
      <c r="C8" s="28" t="s">
        <v>88</v>
      </c>
      <c r="D8" s="16" t="s">
        <v>66</v>
      </c>
      <c r="E8" s="29">
        <v>79</v>
      </c>
      <c r="F8" s="47">
        <v>925</v>
      </c>
      <c r="G8" s="69"/>
      <c r="H8" s="31">
        <v>1733</v>
      </c>
      <c r="I8" s="56"/>
      <c r="J8" s="63">
        <f>23759+8000+19165</f>
        <v>50924</v>
      </c>
      <c r="K8" s="69"/>
      <c r="L8" s="78">
        <v>318.11</v>
      </c>
      <c r="M8" s="57"/>
    </row>
    <row r="9" spans="2:13" ht="12.75">
      <c r="B9" s="13"/>
      <c r="C9" s="88" t="s">
        <v>131</v>
      </c>
      <c r="D9" s="89"/>
      <c r="E9" s="90"/>
      <c r="F9" s="45">
        <v>12</v>
      </c>
      <c r="G9" s="56"/>
      <c r="H9" s="26">
        <v>13</v>
      </c>
      <c r="I9" s="56"/>
      <c r="J9" s="63"/>
      <c r="K9" s="80"/>
      <c r="L9" s="85"/>
      <c r="M9" s="57"/>
    </row>
    <row r="10" spans="2:13" ht="12.75">
      <c r="B10" s="13">
        <f>B8+1</f>
        <v>3</v>
      </c>
      <c r="C10" s="28" t="s">
        <v>86</v>
      </c>
      <c r="D10" s="13" t="s">
        <v>49</v>
      </c>
      <c r="E10" s="29" t="s">
        <v>92</v>
      </c>
      <c r="F10" s="41">
        <v>683</v>
      </c>
      <c r="G10" s="70"/>
      <c r="H10" s="31">
        <v>1129</v>
      </c>
      <c r="I10" s="56"/>
      <c r="J10" s="63">
        <v>30430</v>
      </c>
      <c r="K10" s="70"/>
      <c r="L10" s="78">
        <v>250.69</v>
      </c>
      <c r="M10" s="57"/>
    </row>
    <row r="11" spans="2:13" ht="12.75">
      <c r="B11" s="13"/>
      <c r="C11" s="88" t="s">
        <v>131</v>
      </c>
      <c r="D11" s="89"/>
      <c r="E11" s="90"/>
      <c r="F11" s="41"/>
      <c r="G11" s="58"/>
      <c r="H11" s="49">
        <v>1</v>
      </c>
      <c r="I11" s="58"/>
      <c r="J11" s="63"/>
      <c r="K11" s="80"/>
      <c r="L11" s="86"/>
      <c r="M11" s="57"/>
    </row>
    <row r="12" spans="2:13" ht="12.75">
      <c r="B12" s="13">
        <f>B10+1</f>
        <v>4</v>
      </c>
      <c r="C12" s="14" t="s">
        <v>46</v>
      </c>
      <c r="D12" s="13" t="s">
        <v>49</v>
      </c>
      <c r="E12" s="24" t="s">
        <v>50</v>
      </c>
      <c r="F12" s="40">
        <v>704</v>
      </c>
      <c r="G12" s="69"/>
      <c r="H12" s="31">
        <v>1417</v>
      </c>
      <c r="I12" s="56"/>
      <c r="J12" s="63">
        <v>29553</v>
      </c>
      <c r="K12" s="69"/>
      <c r="L12" s="78">
        <v>247.3</v>
      </c>
      <c r="M12" s="57"/>
    </row>
    <row r="13" spans="2:13" ht="12.75">
      <c r="B13" s="13"/>
      <c r="C13" s="88" t="s">
        <v>132</v>
      </c>
      <c r="D13" s="89"/>
      <c r="E13" s="90"/>
      <c r="F13" s="46">
        <v>52</v>
      </c>
      <c r="G13" s="58"/>
      <c r="H13" s="50">
        <v>45</v>
      </c>
      <c r="I13" s="58"/>
      <c r="J13" s="63"/>
      <c r="K13" s="80"/>
      <c r="L13" s="86"/>
      <c r="M13" s="57"/>
    </row>
    <row r="14" spans="2:13" ht="12.75">
      <c r="B14" s="13">
        <f>B12+1</f>
        <v>5</v>
      </c>
      <c r="C14" s="28" t="s">
        <v>2</v>
      </c>
      <c r="D14" s="17" t="s">
        <v>51</v>
      </c>
      <c r="E14" s="18" t="s">
        <v>52</v>
      </c>
      <c r="F14" s="25">
        <v>569</v>
      </c>
      <c r="G14" s="69"/>
      <c r="H14" s="31">
        <v>858</v>
      </c>
      <c r="I14" s="56"/>
      <c r="J14" s="63">
        <v>24399</v>
      </c>
      <c r="K14" s="69"/>
      <c r="L14" s="78">
        <v>180.84</v>
      </c>
      <c r="M14" s="57"/>
    </row>
    <row r="15" spans="2:13" ht="12.75">
      <c r="B15" s="13"/>
      <c r="C15" s="88" t="s">
        <v>131</v>
      </c>
      <c r="D15" s="89"/>
      <c r="E15" s="90"/>
      <c r="F15" s="25"/>
      <c r="G15" s="56"/>
      <c r="H15" s="26">
        <v>1</v>
      </c>
      <c r="I15" s="56"/>
      <c r="J15" s="63"/>
      <c r="K15" s="80"/>
      <c r="L15" s="86"/>
      <c r="M15" s="57"/>
    </row>
    <row r="16" spans="2:13" ht="12.75">
      <c r="B16" s="13">
        <f>B14+1</f>
        <v>6</v>
      </c>
      <c r="C16" s="28" t="s">
        <v>3</v>
      </c>
      <c r="D16" s="17" t="s">
        <v>53</v>
      </c>
      <c r="E16" s="18">
        <v>45</v>
      </c>
      <c r="F16" s="30">
        <v>300</v>
      </c>
      <c r="G16" s="70"/>
      <c r="H16" s="31">
        <v>627</v>
      </c>
      <c r="I16" s="56"/>
      <c r="J16" s="63">
        <v>28175</v>
      </c>
      <c r="K16" s="70"/>
      <c r="L16" s="78">
        <v>183.77</v>
      </c>
      <c r="M16" s="57"/>
    </row>
    <row r="17" spans="2:13" ht="12.75">
      <c r="B17" s="13"/>
      <c r="C17" s="88" t="s">
        <v>132</v>
      </c>
      <c r="D17" s="89"/>
      <c r="E17" s="90"/>
      <c r="F17" s="30">
        <v>7</v>
      </c>
      <c r="G17" s="57"/>
      <c r="H17" s="31">
        <v>22</v>
      </c>
      <c r="I17" s="56"/>
      <c r="J17" s="63"/>
      <c r="K17" s="80"/>
      <c r="L17" s="86"/>
      <c r="M17" s="57"/>
    </row>
    <row r="18" spans="2:13" ht="12.75">
      <c r="B18" s="13">
        <f>B16+1</f>
        <v>7</v>
      </c>
      <c r="C18" s="28" t="s">
        <v>4</v>
      </c>
      <c r="D18" s="17" t="s">
        <v>53</v>
      </c>
      <c r="E18" s="18" t="s">
        <v>54</v>
      </c>
      <c r="F18" s="30">
        <v>320</v>
      </c>
      <c r="G18" s="70"/>
      <c r="H18" s="31">
        <v>610</v>
      </c>
      <c r="I18" s="56"/>
      <c r="J18" s="63">
        <v>25447</v>
      </c>
      <c r="K18" s="70"/>
      <c r="L18" s="78">
        <v>168.09</v>
      </c>
      <c r="M18" s="57"/>
    </row>
    <row r="19" spans="2:13" ht="12.75">
      <c r="B19" s="13"/>
      <c r="C19" s="88" t="s">
        <v>131</v>
      </c>
      <c r="D19" s="89"/>
      <c r="E19" s="90"/>
      <c r="F19" s="30"/>
      <c r="G19" s="57"/>
      <c r="H19" s="31">
        <v>48</v>
      </c>
      <c r="I19" s="56"/>
      <c r="J19" s="63"/>
      <c r="K19" s="80"/>
      <c r="L19" s="86"/>
      <c r="M19" s="57"/>
    </row>
    <row r="20" spans="2:13" ht="12.75">
      <c r="B20" s="13">
        <f>B18+1</f>
        <v>8</v>
      </c>
      <c r="C20" s="28" t="s">
        <v>103</v>
      </c>
      <c r="D20" s="17" t="s">
        <v>106</v>
      </c>
      <c r="E20" s="18">
        <v>7</v>
      </c>
      <c r="F20" s="54">
        <v>890</v>
      </c>
      <c r="G20" s="70"/>
      <c r="H20" s="31">
        <f>971+293</f>
        <v>1264</v>
      </c>
      <c r="I20" s="56"/>
      <c r="J20" s="63">
        <v>39172</v>
      </c>
      <c r="K20" s="70"/>
      <c r="L20" s="78">
        <v>301.4</v>
      </c>
      <c r="M20" s="57"/>
    </row>
    <row r="21" spans="2:13" ht="12.75">
      <c r="B21" s="13">
        <f aca="true" t="shared" si="0" ref="B21:B37">B20+1</f>
        <v>9</v>
      </c>
      <c r="C21" s="29" t="s">
        <v>102</v>
      </c>
      <c r="D21" s="19" t="s">
        <v>55</v>
      </c>
      <c r="E21" s="18" t="s">
        <v>56</v>
      </c>
      <c r="F21" s="40">
        <v>640</v>
      </c>
      <c r="G21" s="69"/>
      <c r="H21" s="31">
        <v>914</v>
      </c>
      <c r="I21" s="56"/>
      <c r="J21" s="63">
        <v>22803</v>
      </c>
      <c r="K21" s="69"/>
      <c r="L21" s="78">
        <v>132.77</v>
      </c>
      <c r="M21" s="57"/>
    </row>
    <row r="22" spans="2:13" ht="12.75">
      <c r="B22" s="13">
        <f t="shared" si="0"/>
        <v>10</v>
      </c>
      <c r="C22" s="29" t="s">
        <v>97</v>
      </c>
      <c r="D22" s="19" t="s">
        <v>58</v>
      </c>
      <c r="E22" s="18">
        <v>32</v>
      </c>
      <c r="F22" s="30">
        <v>2242</v>
      </c>
      <c r="G22" s="69"/>
      <c r="H22" s="31">
        <f>776+2492</f>
        <v>3268</v>
      </c>
      <c r="I22" s="56"/>
      <c r="J22" s="63">
        <v>76869</v>
      </c>
      <c r="K22" s="69"/>
      <c r="L22" s="78">
        <f>337.17+405.67</f>
        <v>742.84</v>
      </c>
      <c r="M22" s="57"/>
    </row>
    <row r="23" spans="2:13" ht="12.75">
      <c r="B23" s="13">
        <f t="shared" si="0"/>
        <v>11</v>
      </c>
      <c r="C23" s="29" t="s">
        <v>98</v>
      </c>
      <c r="D23" s="19" t="s">
        <v>58</v>
      </c>
      <c r="E23" s="18">
        <v>36</v>
      </c>
      <c r="F23" s="40">
        <v>1045</v>
      </c>
      <c r="G23" s="69"/>
      <c r="H23" s="31">
        <v>1431</v>
      </c>
      <c r="I23" s="56"/>
      <c r="J23" s="63">
        <v>38448</v>
      </c>
      <c r="K23" s="69"/>
      <c r="L23" s="78">
        <v>319.23</v>
      </c>
      <c r="M23" s="57"/>
    </row>
    <row r="24" spans="2:13" ht="12.75">
      <c r="B24" s="13">
        <f t="shared" si="0"/>
        <v>12</v>
      </c>
      <c r="C24" s="29" t="s">
        <v>81</v>
      </c>
      <c r="D24" s="19" t="s">
        <v>58</v>
      </c>
      <c r="E24" s="18">
        <v>40</v>
      </c>
      <c r="F24" s="40">
        <v>460</v>
      </c>
      <c r="G24" s="69"/>
      <c r="H24" s="31">
        <v>698</v>
      </c>
      <c r="I24" s="56"/>
      <c r="J24" s="63">
        <v>14474</v>
      </c>
      <c r="K24" s="69"/>
      <c r="L24" s="78">
        <v>122.37</v>
      </c>
      <c r="M24" s="57"/>
    </row>
    <row r="25" spans="2:13" ht="12.75">
      <c r="B25" s="13">
        <f t="shared" si="0"/>
        <v>13</v>
      </c>
      <c r="C25" s="29" t="s">
        <v>82</v>
      </c>
      <c r="D25" s="19" t="s">
        <v>58</v>
      </c>
      <c r="E25" s="18">
        <v>42</v>
      </c>
      <c r="F25" s="42">
        <v>442</v>
      </c>
      <c r="G25" s="69"/>
      <c r="H25" s="31">
        <v>622</v>
      </c>
      <c r="I25" s="56"/>
      <c r="J25" s="63">
        <v>14946</v>
      </c>
      <c r="K25" s="69"/>
      <c r="L25" s="78">
        <v>131.12</v>
      </c>
      <c r="M25" s="57"/>
    </row>
    <row r="26" spans="2:13" ht="12.75">
      <c r="B26" s="13">
        <f t="shared" si="0"/>
        <v>14</v>
      </c>
      <c r="C26" s="29" t="s">
        <v>83</v>
      </c>
      <c r="D26" s="19" t="s">
        <v>58</v>
      </c>
      <c r="E26" s="18">
        <v>44</v>
      </c>
      <c r="F26" s="42">
        <v>404</v>
      </c>
      <c r="G26" s="69"/>
      <c r="H26" s="31">
        <v>688</v>
      </c>
      <c r="I26" s="56"/>
      <c r="J26" s="63">
        <v>15342</v>
      </c>
      <c r="K26" s="69"/>
      <c r="L26" s="78">
        <v>127.6</v>
      </c>
      <c r="M26" s="57"/>
    </row>
    <row r="27" spans="2:13" ht="12.75">
      <c r="B27" s="13">
        <f t="shared" si="0"/>
        <v>15</v>
      </c>
      <c r="C27" s="29" t="s">
        <v>47</v>
      </c>
      <c r="D27" s="19" t="s">
        <v>57</v>
      </c>
      <c r="E27" s="18">
        <v>11</v>
      </c>
      <c r="F27" s="42">
        <v>868</v>
      </c>
      <c r="G27" s="70"/>
      <c r="H27" s="31">
        <v>1335</v>
      </c>
      <c r="I27" s="56"/>
      <c r="J27" s="63">
        <v>33344</v>
      </c>
      <c r="K27" s="70"/>
      <c r="L27" s="78">
        <v>307.51</v>
      </c>
      <c r="M27" s="57"/>
    </row>
    <row r="28" spans="2:13" ht="12.75">
      <c r="B28" s="13">
        <f t="shared" si="0"/>
        <v>16</v>
      </c>
      <c r="C28" s="29" t="s">
        <v>5</v>
      </c>
      <c r="D28" s="19" t="s">
        <v>58</v>
      </c>
      <c r="E28" s="18">
        <v>13</v>
      </c>
      <c r="F28" s="40">
        <v>369</v>
      </c>
      <c r="G28" s="69"/>
      <c r="H28" s="31">
        <v>502</v>
      </c>
      <c r="I28" s="56"/>
      <c r="J28" s="63">
        <v>12601</v>
      </c>
      <c r="K28" s="69"/>
      <c r="L28" s="78">
        <v>90.95</v>
      </c>
      <c r="M28" s="57"/>
    </row>
    <row r="29" spans="2:13" ht="12.75">
      <c r="B29" s="13">
        <f t="shared" si="0"/>
        <v>17</v>
      </c>
      <c r="C29" s="29" t="s">
        <v>6</v>
      </c>
      <c r="D29" s="19" t="s">
        <v>58</v>
      </c>
      <c r="E29" s="18">
        <v>15</v>
      </c>
      <c r="F29" s="40">
        <v>323</v>
      </c>
      <c r="G29" s="69"/>
      <c r="H29" s="31">
        <v>418</v>
      </c>
      <c r="I29" s="56"/>
      <c r="J29" s="63">
        <v>9992</v>
      </c>
      <c r="K29" s="69"/>
      <c r="L29" s="78">
        <v>94.53</v>
      </c>
      <c r="M29" s="57"/>
    </row>
    <row r="30" spans="2:13" ht="12.75">
      <c r="B30" s="13">
        <f t="shared" si="0"/>
        <v>18</v>
      </c>
      <c r="C30" s="29" t="s">
        <v>48</v>
      </c>
      <c r="D30" s="19" t="s">
        <v>58</v>
      </c>
      <c r="E30" s="18" t="s">
        <v>59</v>
      </c>
      <c r="F30" s="40">
        <v>275</v>
      </c>
      <c r="G30" s="70"/>
      <c r="H30" s="31">
        <v>470</v>
      </c>
      <c r="I30" s="56"/>
      <c r="J30" s="63">
        <v>10590</v>
      </c>
      <c r="K30" s="70"/>
      <c r="L30" s="78">
        <v>90.67</v>
      </c>
      <c r="M30" s="57"/>
    </row>
    <row r="31" spans="2:13" ht="12.75">
      <c r="B31" s="13">
        <f t="shared" si="0"/>
        <v>19</v>
      </c>
      <c r="C31" s="29" t="s">
        <v>80</v>
      </c>
      <c r="D31" s="17" t="s">
        <v>60</v>
      </c>
      <c r="E31" s="18">
        <v>7</v>
      </c>
      <c r="F31" s="43">
        <v>1163</v>
      </c>
      <c r="G31" s="70"/>
      <c r="H31" s="31">
        <f>2384</f>
        <v>2384</v>
      </c>
      <c r="I31" s="56"/>
      <c r="J31" s="63">
        <v>51532</v>
      </c>
      <c r="K31" s="70"/>
      <c r="L31" s="78">
        <f>201.58+215.33</f>
        <v>416.91</v>
      </c>
      <c r="M31" s="57"/>
    </row>
    <row r="32" spans="2:13" ht="12.75">
      <c r="B32" s="13">
        <f t="shared" si="0"/>
        <v>20</v>
      </c>
      <c r="C32" s="29" t="s">
        <v>44</v>
      </c>
      <c r="D32" s="19" t="s">
        <v>57</v>
      </c>
      <c r="E32" s="20" t="s">
        <v>61</v>
      </c>
      <c r="F32" s="40">
        <v>1301</v>
      </c>
      <c r="G32" s="70"/>
      <c r="H32" s="31">
        <v>1483</v>
      </c>
      <c r="I32" s="56"/>
      <c r="J32" s="63">
        <v>44753</v>
      </c>
      <c r="K32" s="70"/>
      <c r="L32" s="78">
        <v>374.25</v>
      </c>
      <c r="M32" s="57"/>
    </row>
    <row r="33" spans="2:13" ht="12.75">
      <c r="B33" s="13">
        <f t="shared" si="0"/>
        <v>21</v>
      </c>
      <c r="C33" s="29" t="s">
        <v>124</v>
      </c>
      <c r="D33" s="17" t="s">
        <v>60</v>
      </c>
      <c r="E33" s="20" t="s">
        <v>126</v>
      </c>
      <c r="F33" s="40">
        <v>308</v>
      </c>
      <c r="G33" s="70"/>
      <c r="H33" s="31">
        <v>534</v>
      </c>
      <c r="I33" s="56"/>
      <c r="J33" s="63">
        <v>18846</v>
      </c>
      <c r="K33" s="70"/>
      <c r="L33" s="78">
        <v>202.77</v>
      </c>
      <c r="M33" s="57"/>
    </row>
    <row r="34" spans="2:13" ht="12.75">
      <c r="B34" s="13">
        <f t="shared" si="0"/>
        <v>22</v>
      </c>
      <c r="C34" s="29" t="s">
        <v>125</v>
      </c>
      <c r="D34" s="19" t="s">
        <v>57</v>
      </c>
      <c r="E34" s="20" t="s">
        <v>127</v>
      </c>
      <c r="F34" s="40">
        <v>271</v>
      </c>
      <c r="G34" s="70"/>
      <c r="H34" s="31">
        <v>533</v>
      </c>
      <c r="I34" s="56"/>
      <c r="J34" s="63">
        <v>18203</v>
      </c>
      <c r="K34" s="70"/>
      <c r="L34" s="78">
        <v>194.08</v>
      </c>
      <c r="M34" s="57"/>
    </row>
    <row r="35" spans="2:13" ht="12.75">
      <c r="B35" s="13">
        <f t="shared" si="0"/>
        <v>23</v>
      </c>
      <c r="C35" s="29" t="s">
        <v>100</v>
      </c>
      <c r="D35" s="19" t="s">
        <v>58</v>
      </c>
      <c r="E35" s="20" t="s">
        <v>101</v>
      </c>
      <c r="F35" s="40">
        <v>692</v>
      </c>
      <c r="G35" s="69"/>
      <c r="H35" s="31">
        <f>253+734</f>
        <v>987</v>
      </c>
      <c r="I35" s="56"/>
      <c r="J35" s="63">
        <v>24477</v>
      </c>
      <c r="K35" s="69"/>
      <c r="L35" s="78">
        <f>86.7+120.88</f>
        <v>207.57999999999998</v>
      </c>
      <c r="M35" s="57"/>
    </row>
    <row r="36" spans="2:13" ht="12.75">
      <c r="B36" s="13">
        <f t="shared" si="0"/>
        <v>24</v>
      </c>
      <c r="C36" s="29" t="s">
        <v>7</v>
      </c>
      <c r="D36" s="19" t="s">
        <v>58</v>
      </c>
      <c r="E36" s="29">
        <v>21</v>
      </c>
      <c r="F36" s="40">
        <v>1694</v>
      </c>
      <c r="G36" s="69"/>
      <c r="H36" s="55">
        <f>1414+562</f>
        <v>1976</v>
      </c>
      <c r="I36" s="82"/>
      <c r="J36" s="63">
        <v>60644</v>
      </c>
      <c r="K36" s="69"/>
      <c r="L36" s="78">
        <f>79.51+317.43</f>
        <v>396.94</v>
      </c>
      <c r="M36" s="57"/>
    </row>
    <row r="37" spans="2:13" ht="12.75">
      <c r="B37" s="13">
        <f t="shared" si="0"/>
        <v>25</v>
      </c>
      <c r="C37" s="29" t="s">
        <v>8</v>
      </c>
      <c r="D37" s="19" t="s">
        <v>58</v>
      </c>
      <c r="E37" s="29">
        <v>23</v>
      </c>
      <c r="F37" s="43">
        <v>1292</v>
      </c>
      <c r="G37" s="69"/>
      <c r="H37" s="31">
        <v>1968</v>
      </c>
      <c r="I37" s="56"/>
      <c r="J37" s="63">
        <v>49086</v>
      </c>
      <c r="K37" s="69"/>
      <c r="L37" s="78">
        <f>163.07+279.21</f>
        <v>442.28</v>
      </c>
      <c r="M37" s="57"/>
    </row>
    <row r="38" spans="2:13" ht="12.75">
      <c r="B38" s="13"/>
      <c r="C38" s="88" t="s">
        <v>133</v>
      </c>
      <c r="D38" s="89"/>
      <c r="E38" s="90"/>
      <c r="F38" s="43">
        <v>25</v>
      </c>
      <c r="G38" s="60"/>
      <c r="H38" s="31">
        <v>60</v>
      </c>
      <c r="I38" s="56"/>
      <c r="J38" s="63"/>
      <c r="K38" s="80"/>
      <c r="L38" s="86"/>
      <c r="M38" s="57"/>
    </row>
    <row r="39" spans="2:13" ht="12.75">
      <c r="B39" s="13">
        <f>B37+1</f>
        <v>26</v>
      </c>
      <c r="C39" s="29" t="s">
        <v>9</v>
      </c>
      <c r="D39" s="19" t="s">
        <v>58</v>
      </c>
      <c r="E39" s="29">
        <v>25</v>
      </c>
      <c r="F39" s="40">
        <v>1549</v>
      </c>
      <c r="G39" s="69"/>
      <c r="H39" s="31">
        <v>1904</v>
      </c>
      <c r="I39" s="56"/>
      <c r="J39" s="63">
        <v>53970</v>
      </c>
      <c r="K39" s="69"/>
      <c r="L39" s="86">
        <f>156.66+261.43</f>
        <v>418.09000000000003</v>
      </c>
      <c r="M39" s="57"/>
    </row>
    <row r="40" spans="2:13" ht="12.75">
      <c r="B40" s="13"/>
      <c r="C40" s="88" t="s">
        <v>131</v>
      </c>
      <c r="D40" s="89"/>
      <c r="E40" s="90"/>
      <c r="F40" s="40"/>
      <c r="G40" s="59"/>
      <c r="H40" s="31">
        <v>6</v>
      </c>
      <c r="I40" s="56"/>
      <c r="J40" s="63"/>
      <c r="K40" s="80"/>
      <c r="L40" s="86"/>
      <c r="M40" s="57"/>
    </row>
    <row r="41" spans="2:13" ht="12.75">
      <c r="B41" s="13">
        <f>B39+1</f>
        <v>27</v>
      </c>
      <c r="C41" s="29" t="s">
        <v>10</v>
      </c>
      <c r="D41" s="17" t="s">
        <v>58</v>
      </c>
      <c r="E41" s="29">
        <v>17</v>
      </c>
      <c r="F41" s="43">
        <v>2089</v>
      </c>
      <c r="G41" s="69"/>
      <c r="H41" s="31">
        <f>2327+1449</f>
        <v>3776</v>
      </c>
      <c r="I41" s="56"/>
      <c r="J41" s="63">
        <v>89536</v>
      </c>
      <c r="K41" s="69"/>
      <c r="L41" s="78">
        <f>271.79+276.11+126.55</f>
        <v>674.45</v>
      </c>
      <c r="M41" s="57"/>
    </row>
    <row r="42" spans="2:13" ht="12.75">
      <c r="B42" s="13">
        <f>B41+1</f>
        <v>28</v>
      </c>
      <c r="C42" s="29" t="s">
        <v>11</v>
      </c>
      <c r="D42" s="17" t="s">
        <v>62</v>
      </c>
      <c r="E42" s="29">
        <v>19</v>
      </c>
      <c r="F42" s="40">
        <v>1682</v>
      </c>
      <c r="G42" s="70"/>
      <c r="H42" s="31">
        <f>2456</f>
        <v>2456</v>
      </c>
      <c r="I42" s="56"/>
      <c r="J42" s="63">
        <v>68966</v>
      </c>
      <c r="K42" s="70"/>
      <c r="L42" s="78">
        <f>204.96+322.22</f>
        <v>527.1800000000001</v>
      </c>
      <c r="M42" s="57"/>
    </row>
    <row r="43" spans="2:13" ht="12.75">
      <c r="B43" s="13"/>
      <c r="C43" s="88" t="s">
        <v>131</v>
      </c>
      <c r="D43" s="89"/>
      <c r="E43" s="90"/>
      <c r="F43" s="51">
        <v>36</v>
      </c>
      <c r="G43" s="59"/>
      <c r="H43" s="31">
        <v>11</v>
      </c>
      <c r="I43" s="56"/>
      <c r="J43" s="63"/>
      <c r="K43" s="80"/>
      <c r="L43" s="86"/>
      <c r="M43" s="57"/>
    </row>
    <row r="44" spans="2:13" ht="12.75">
      <c r="B44" s="13">
        <f>B42+1</f>
        <v>29</v>
      </c>
      <c r="C44" s="29" t="s">
        <v>12</v>
      </c>
      <c r="D44" s="19" t="s">
        <v>58</v>
      </c>
      <c r="E44" s="29">
        <v>29</v>
      </c>
      <c r="F44" s="30">
        <f>757+941</f>
        <v>1698</v>
      </c>
      <c r="G44" s="69"/>
      <c r="H44" s="31">
        <f>1584+1239</f>
        <v>2823</v>
      </c>
      <c r="I44" s="56"/>
      <c r="J44" s="63">
        <v>63778</v>
      </c>
      <c r="K44" s="69"/>
      <c r="L44" s="78">
        <f>218.21+273.03</f>
        <v>491.24</v>
      </c>
      <c r="M44" s="57"/>
    </row>
    <row r="45" spans="2:13" ht="12.75">
      <c r="B45" s="13"/>
      <c r="C45" s="88" t="s">
        <v>131</v>
      </c>
      <c r="D45" s="89"/>
      <c r="E45" s="90"/>
      <c r="F45" s="30">
        <v>31</v>
      </c>
      <c r="G45" s="57"/>
      <c r="H45" s="31">
        <v>82</v>
      </c>
      <c r="I45" s="56"/>
      <c r="J45" s="63"/>
      <c r="K45" s="80"/>
      <c r="L45" s="86"/>
      <c r="M45" s="57"/>
    </row>
    <row r="46" spans="2:13" ht="12.75">
      <c r="B46" s="13">
        <f>B44+1</f>
        <v>30</v>
      </c>
      <c r="C46" s="29" t="s">
        <v>13</v>
      </c>
      <c r="D46" s="17" t="s">
        <v>58</v>
      </c>
      <c r="E46" s="29">
        <v>31</v>
      </c>
      <c r="F46" s="30">
        <v>517</v>
      </c>
      <c r="G46" s="69"/>
      <c r="H46" s="31">
        <v>932</v>
      </c>
      <c r="I46" s="56"/>
      <c r="J46" s="63">
        <v>22049</v>
      </c>
      <c r="K46" s="69"/>
      <c r="L46" s="78">
        <v>139.11</v>
      </c>
      <c r="M46" s="57"/>
    </row>
    <row r="47" spans="2:13" ht="12.75">
      <c r="B47" s="13">
        <f>B46+1</f>
        <v>31</v>
      </c>
      <c r="C47" s="29" t="s">
        <v>14</v>
      </c>
      <c r="D47" s="17" t="s">
        <v>63</v>
      </c>
      <c r="E47" s="29">
        <v>27</v>
      </c>
      <c r="F47" s="30">
        <f>791+689</f>
        <v>1480</v>
      </c>
      <c r="G47" s="69"/>
      <c r="H47" s="31">
        <f>1130+809</f>
        <v>1939</v>
      </c>
      <c r="I47" s="56"/>
      <c r="J47" s="63">
        <v>51302</v>
      </c>
      <c r="K47" s="69"/>
      <c r="L47" s="78">
        <f>121.89+184.89</f>
        <v>306.78</v>
      </c>
      <c r="M47" s="57"/>
    </row>
    <row r="48" spans="2:13" ht="12.75">
      <c r="B48" s="13">
        <f>B47+1</f>
        <v>32</v>
      </c>
      <c r="C48" s="29" t="s">
        <v>15</v>
      </c>
      <c r="D48" s="17" t="s">
        <v>63</v>
      </c>
      <c r="E48" s="29">
        <v>29</v>
      </c>
      <c r="F48" s="30">
        <v>1293</v>
      </c>
      <c r="G48" s="69"/>
      <c r="H48" s="31">
        <v>1760</v>
      </c>
      <c r="I48" s="56"/>
      <c r="J48" s="63">
        <v>44614</v>
      </c>
      <c r="K48" s="69"/>
      <c r="L48" s="78">
        <v>318.94</v>
      </c>
      <c r="M48" s="57"/>
    </row>
    <row r="49" spans="2:13" ht="12.75">
      <c r="B49" s="13"/>
      <c r="C49" s="88" t="s">
        <v>131</v>
      </c>
      <c r="D49" s="89"/>
      <c r="E49" s="90"/>
      <c r="F49" s="30">
        <v>9</v>
      </c>
      <c r="G49" s="57"/>
      <c r="H49" s="31">
        <v>36</v>
      </c>
      <c r="I49" s="56"/>
      <c r="J49" s="63"/>
      <c r="K49" s="80"/>
      <c r="L49" s="86"/>
      <c r="M49" s="57"/>
    </row>
    <row r="50" spans="2:13" ht="12.75">
      <c r="B50" s="13">
        <f>B48+1</f>
        <v>33</v>
      </c>
      <c r="C50" s="29" t="s">
        <v>16</v>
      </c>
      <c r="D50" s="17" t="s">
        <v>63</v>
      </c>
      <c r="E50" s="29">
        <v>31</v>
      </c>
      <c r="F50" s="30">
        <v>612</v>
      </c>
      <c r="G50" s="69"/>
      <c r="H50" s="31">
        <v>903</v>
      </c>
      <c r="I50" s="56"/>
      <c r="J50" s="63">
        <v>22603</v>
      </c>
      <c r="K50" s="69"/>
      <c r="L50" s="78">
        <v>187.85</v>
      </c>
      <c r="M50" s="57"/>
    </row>
    <row r="51" spans="2:13" ht="12.75">
      <c r="B51" s="13"/>
      <c r="C51" s="88" t="s">
        <v>131</v>
      </c>
      <c r="D51" s="89"/>
      <c r="E51" s="90"/>
      <c r="F51" s="30">
        <v>4</v>
      </c>
      <c r="G51" s="57"/>
      <c r="H51" s="31">
        <v>12</v>
      </c>
      <c r="I51" s="56"/>
      <c r="J51" s="63"/>
      <c r="K51" s="80"/>
      <c r="L51" s="86"/>
      <c r="M51" s="57"/>
    </row>
    <row r="52" spans="2:13" ht="12.75">
      <c r="B52" s="13">
        <f>B50+1</f>
        <v>34</v>
      </c>
      <c r="C52" s="29" t="s">
        <v>17</v>
      </c>
      <c r="D52" s="17" t="s">
        <v>62</v>
      </c>
      <c r="E52" s="29" t="s">
        <v>64</v>
      </c>
      <c r="F52" s="30">
        <v>1029</v>
      </c>
      <c r="G52" s="70"/>
      <c r="H52" s="31">
        <v>1552</v>
      </c>
      <c r="I52" s="56"/>
      <c r="J52" s="63">
        <v>40919</v>
      </c>
      <c r="K52" s="70"/>
      <c r="L52" s="78">
        <v>293.43</v>
      </c>
      <c r="M52" s="57"/>
    </row>
    <row r="53" spans="2:13" ht="12.75">
      <c r="B53" s="13"/>
      <c r="C53" s="88" t="s">
        <v>131</v>
      </c>
      <c r="D53" s="89"/>
      <c r="E53" s="90"/>
      <c r="F53" s="30">
        <v>17</v>
      </c>
      <c r="G53" s="57"/>
      <c r="H53" s="31">
        <v>48</v>
      </c>
      <c r="I53" s="56"/>
      <c r="J53" s="63"/>
      <c r="K53" s="80"/>
      <c r="L53" s="86"/>
      <c r="M53" s="57"/>
    </row>
    <row r="54" spans="2:13" ht="12.75">
      <c r="B54" s="13">
        <f>B52+1</f>
        <v>35</v>
      </c>
      <c r="C54" s="29" t="s">
        <v>18</v>
      </c>
      <c r="D54" s="17" t="s">
        <v>62</v>
      </c>
      <c r="E54" s="29">
        <v>35</v>
      </c>
      <c r="F54" s="30">
        <v>897</v>
      </c>
      <c r="G54" s="70"/>
      <c r="H54" s="31">
        <v>1434</v>
      </c>
      <c r="I54" s="56"/>
      <c r="J54" s="63">
        <v>35539</v>
      </c>
      <c r="K54" s="70"/>
      <c r="L54" s="78">
        <v>299.76</v>
      </c>
      <c r="M54" s="57"/>
    </row>
    <row r="55" spans="2:13" ht="12.75">
      <c r="B55" s="13">
        <f>B54+1</f>
        <v>36</v>
      </c>
      <c r="C55" s="29" t="s">
        <v>19</v>
      </c>
      <c r="D55" s="17" t="s">
        <v>62</v>
      </c>
      <c r="E55" s="29">
        <v>39</v>
      </c>
      <c r="F55" s="30">
        <v>419</v>
      </c>
      <c r="G55" s="70"/>
      <c r="H55" s="31">
        <v>563</v>
      </c>
      <c r="I55" s="56"/>
      <c r="J55" s="63">
        <v>16092</v>
      </c>
      <c r="K55" s="70"/>
      <c r="L55" s="78">
        <v>105.44</v>
      </c>
      <c r="M55" s="57"/>
    </row>
    <row r="56" spans="2:13" ht="12.75">
      <c r="B56" s="13">
        <f>B55+1</f>
        <v>37</v>
      </c>
      <c r="C56" s="29" t="s">
        <v>20</v>
      </c>
      <c r="D56" s="17" t="s">
        <v>58</v>
      </c>
      <c r="E56" s="29">
        <v>33</v>
      </c>
      <c r="F56" s="30">
        <f>808+716</f>
        <v>1524</v>
      </c>
      <c r="G56" s="69"/>
      <c r="H56" s="31">
        <v>2660</v>
      </c>
      <c r="I56" s="56"/>
      <c r="J56" s="63">
        <v>62577</v>
      </c>
      <c r="K56" s="69"/>
      <c r="L56" s="78">
        <f>217.48+235.44</f>
        <v>452.91999999999996</v>
      </c>
      <c r="M56" s="57"/>
    </row>
    <row r="57" spans="2:13" ht="12.75">
      <c r="B57" s="13"/>
      <c r="C57" s="88" t="s">
        <v>131</v>
      </c>
      <c r="D57" s="89"/>
      <c r="E57" s="90"/>
      <c r="F57" s="30">
        <v>9</v>
      </c>
      <c r="G57" s="57"/>
      <c r="H57" s="31">
        <v>22</v>
      </c>
      <c r="I57" s="56"/>
      <c r="J57" s="63"/>
      <c r="K57" s="80"/>
      <c r="L57" s="86"/>
      <c r="M57" s="57"/>
    </row>
    <row r="58" spans="2:13" ht="12.75">
      <c r="B58" s="13">
        <f>B56+1</f>
        <v>38</v>
      </c>
      <c r="C58" s="29" t="s">
        <v>21</v>
      </c>
      <c r="D58" s="17" t="s">
        <v>58</v>
      </c>
      <c r="E58" s="29">
        <v>35</v>
      </c>
      <c r="F58" s="30">
        <v>815</v>
      </c>
      <c r="G58" s="69"/>
      <c r="H58" s="31">
        <v>1292</v>
      </c>
      <c r="I58" s="56"/>
      <c r="J58" s="63">
        <v>34546</v>
      </c>
      <c r="K58" s="69"/>
      <c r="L58" s="78">
        <v>317.29</v>
      </c>
      <c r="M58" s="57"/>
    </row>
    <row r="59" spans="2:13" ht="12.75">
      <c r="B59" s="13"/>
      <c r="C59" s="88" t="s">
        <v>131</v>
      </c>
      <c r="D59" s="89"/>
      <c r="E59" s="90"/>
      <c r="F59" s="30">
        <v>2</v>
      </c>
      <c r="G59" s="57"/>
      <c r="H59" s="31">
        <v>7</v>
      </c>
      <c r="I59" s="56"/>
      <c r="J59" s="63"/>
      <c r="K59" s="80"/>
      <c r="L59" s="86"/>
      <c r="M59" s="57"/>
    </row>
    <row r="60" spans="2:13" ht="12.75">
      <c r="B60" s="13">
        <f>B58+1</f>
        <v>39</v>
      </c>
      <c r="C60" s="29" t="s">
        <v>22</v>
      </c>
      <c r="D60" s="17" t="s">
        <v>63</v>
      </c>
      <c r="E60" s="29">
        <v>33</v>
      </c>
      <c r="F60" s="32">
        <v>585</v>
      </c>
      <c r="G60" s="69"/>
      <c r="H60" s="31">
        <v>885</v>
      </c>
      <c r="I60" s="56"/>
      <c r="J60" s="63">
        <v>21956</v>
      </c>
      <c r="K60" s="69"/>
      <c r="L60" s="78">
        <v>188.95</v>
      </c>
      <c r="M60" s="57"/>
    </row>
    <row r="61" spans="2:13" ht="12.75">
      <c r="B61" s="13">
        <f>B60+1</f>
        <v>40</v>
      </c>
      <c r="C61" s="29" t="s">
        <v>23</v>
      </c>
      <c r="D61" s="17" t="s">
        <v>99</v>
      </c>
      <c r="E61" s="27">
        <v>45</v>
      </c>
      <c r="F61" s="47">
        <v>615</v>
      </c>
      <c r="G61" s="69"/>
      <c r="H61" s="31">
        <v>910</v>
      </c>
      <c r="I61" s="56"/>
      <c r="J61" s="63">
        <v>25548</v>
      </c>
      <c r="K61" s="69"/>
      <c r="L61" s="78">
        <v>155.91</v>
      </c>
      <c r="M61" s="57"/>
    </row>
    <row r="62" spans="2:13" ht="12.75">
      <c r="B62" s="13"/>
      <c r="C62" s="88" t="s">
        <v>131</v>
      </c>
      <c r="D62" s="89"/>
      <c r="E62" s="89"/>
      <c r="F62" s="47">
        <v>10</v>
      </c>
      <c r="G62" s="57"/>
      <c r="H62" s="31">
        <v>47</v>
      </c>
      <c r="I62" s="56"/>
      <c r="J62" s="63"/>
      <c r="K62" s="80"/>
      <c r="L62" s="86"/>
      <c r="M62" s="57"/>
    </row>
    <row r="63" spans="2:13" ht="12.75">
      <c r="B63" s="13">
        <f>B61+1</f>
        <v>41</v>
      </c>
      <c r="C63" s="29" t="s">
        <v>24</v>
      </c>
      <c r="D63" s="17" t="s">
        <v>62</v>
      </c>
      <c r="E63" s="27" t="s">
        <v>65</v>
      </c>
      <c r="F63" s="47">
        <v>196</v>
      </c>
      <c r="G63" s="70"/>
      <c r="H63" s="31">
        <v>324</v>
      </c>
      <c r="I63" s="56"/>
      <c r="J63" s="63">
        <v>5609</v>
      </c>
      <c r="K63" s="70"/>
      <c r="L63" s="78">
        <v>67.45</v>
      </c>
      <c r="M63" s="57"/>
    </row>
    <row r="64" spans="2:13" ht="12.75">
      <c r="B64" s="13"/>
      <c r="C64" s="88" t="s">
        <v>131</v>
      </c>
      <c r="D64" s="89"/>
      <c r="E64" s="89"/>
      <c r="F64" s="47">
        <v>5</v>
      </c>
      <c r="G64" s="57"/>
      <c r="H64" s="31">
        <v>2</v>
      </c>
      <c r="I64" s="56"/>
      <c r="J64" s="63"/>
      <c r="K64" s="84"/>
      <c r="L64" s="86"/>
      <c r="M64" s="57"/>
    </row>
    <row r="65" spans="2:13" ht="12.75">
      <c r="B65" s="13">
        <f>B63+1</f>
        <v>42</v>
      </c>
      <c r="C65" s="29" t="s">
        <v>104</v>
      </c>
      <c r="D65" s="17" t="s">
        <v>107</v>
      </c>
      <c r="E65" s="27">
        <v>5</v>
      </c>
      <c r="F65" s="40">
        <v>802</v>
      </c>
      <c r="G65" s="70"/>
      <c r="H65" s="31">
        <v>1043</v>
      </c>
      <c r="I65" s="56"/>
      <c r="J65" s="63">
        <v>30645</v>
      </c>
      <c r="K65" s="70"/>
      <c r="L65" s="78">
        <v>267.23</v>
      </c>
      <c r="M65" s="57"/>
    </row>
    <row r="66" spans="2:13" ht="12.75">
      <c r="B66" s="13">
        <f>B65+1</f>
        <v>43</v>
      </c>
      <c r="C66" s="29" t="s">
        <v>108</v>
      </c>
      <c r="D66" s="17" t="s">
        <v>109</v>
      </c>
      <c r="E66" s="27">
        <v>138</v>
      </c>
      <c r="F66" s="44">
        <v>351</v>
      </c>
      <c r="G66" s="70"/>
      <c r="H66" s="31">
        <v>503</v>
      </c>
      <c r="I66" s="56"/>
      <c r="J66" s="63">
        <v>12889</v>
      </c>
      <c r="K66" s="70"/>
      <c r="L66" s="78">
        <v>110.07</v>
      </c>
      <c r="M66" s="57"/>
    </row>
    <row r="67" spans="2:13" ht="12.75">
      <c r="B67" s="13">
        <f>B66+1</f>
        <v>44</v>
      </c>
      <c r="C67" s="29" t="s">
        <v>113</v>
      </c>
      <c r="D67" s="17" t="s">
        <v>109</v>
      </c>
      <c r="E67" s="27">
        <v>140</v>
      </c>
      <c r="F67" s="40">
        <v>177</v>
      </c>
      <c r="G67" s="70"/>
      <c r="H67" s="31">
        <v>501</v>
      </c>
      <c r="I67" s="56"/>
      <c r="J67" s="63">
        <v>9983</v>
      </c>
      <c r="K67" s="70"/>
      <c r="L67" s="78">
        <v>89.64</v>
      </c>
      <c r="M67" s="57"/>
    </row>
    <row r="68" spans="2:13" ht="12.75">
      <c r="B68" s="13">
        <f>B67+1</f>
        <v>45</v>
      </c>
      <c r="C68" s="29" t="s">
        <v>115</v>
      </c>
      <c r="D68" s="17" t="s">
        <v>109</v>
      </c>
      <c r="E68" s="27">
        <v>142</v>
      </c>
      <c r="F68" s="40">
        <v>273</v>
      </c>
      <c r="G68" s="70"/>
      <c r="H68" s="31">
        <v>459</v>
      </c>
      <c r="I68" s="56"/>
      <c r="J68" s="63">
        <v>10563</v>
      </c>
      <c r="K68" s="70"/>
      <c r="L68" s="78">
        <v>90.58</v>
      </c>
      <c r="M68" s="57"/>
    </row>
    <row r="69" spans="2:13" ht="12.75">
      <c r="B69" s="13">
        <f>B68+1</f>
        <v>46</v>
      </c>
      <c r="C69" s="29" t="s">
        <v>25</v>
      </c>
      <c r="D69" s="17" t="s">
        <v>66</v>
      </c>
      <c r="E69" s="27">
        <v>138</v>
      </c>
      <c r="F69" s="47">
        <v>418</v>
      </c>
      <c r="G69" s="69"/>
      <c r="H69" s="31">
        <v>797</v>
      </c>
      <c r="I69" s="56"/>
      <c r="J69" s="63">
        <v>25737</v>
      </c>
      <c r="K69" s="69"/>
      <c r="L69" s="78">
        <v>232.44</v>
      </c>
      <c r="M69" s="57"/>
    </row>
    <row r="70" spans="2:13" ht="12.75">
      <c r="B70" s="13"/>
      <c r="C70" s="88" t="s">
        <v>131</v>
      </c>
      <c r="D70" s="89"/>
      <c r="E70" s="89"/>
      <c r="F70" s="47">
        <v>26</v>
      </c>
      <c r="G70" s="57"/>
      <c r="H70" s="31">
        <v>39</v>
      </c>
      <c r="I70" s="56"/>
      <c r="J70" s="63"/>
      <c r="K70" s="80"/>
      <c r="L70" s="86"/>
      <c r="M70" s="57"/>
    </row>
    <row r="71" spans="2:13" ht="12.75">
      <c r="B71" s="13">
        <f>B69+1</f>
        <v>47</v>
      </c>
      <c r="C71" s="31" t="s">
        <v>26</v>
      </c>
      <c r="D71" s="16" t="s">
        <v>66</v>
      </c>
      <c r="E71" s="31" t="s">
        <v>67</v>
      </c>
      <c r="F71" s="25">
        <v>315</v>
      </c>
      <c r="G71" s="70"/>
      <c r="H71" s="31">
        <v>565</v>
      </c>
      <c r="I71" s="56"/>
      <c r="J71" s="63">
        <v>14345</v>
      </c>
      <c r="K71" s="70"/>
      <c r="L71" s="78">
        <v>112.98</v>
      </c>
      <c r="M71" s="57"/>
    </row>
    <row r="72" spans="2:13" ht="12.75">
      <c r="B72" s="13">
        <f>B71+1</f>
        <v>48</v>
      </c>
      <c r="C72" s="29" t="s">
        <v>27</v>
      </c>
      <c r="D72" s="17" t="s">
        <v>68</v>
      </c>
      <c r="E72" s="29">
        <v>59</v>
      </c>
      <c r="F72" s="30">
        <v>397</v>
      </c>
      <c r="G72" s="69"/>
      <c r="H72" s="31">
        <v>684</v>
      </c>
      <c r="I72" s="56"/>
      <c r="J72" s="63">
        <v>14371</v>
      </c>
      <c r="K72" s="69"/>
      <c r="L72" s="78">
        <v>157.74</v>
      </c>
      <c r="M72" s="57"/>
    </row>
    <row r="73" spans="2:13" ht="12.75">
      <c r="B73" s="13"/>
      <c r="C73" s="88" t="s">
        <v>131</v>
      </c>
      <c r="D73" s="89"/>
      <c r="E73" s="90"/>
      <c r="F73" s="30"/>
      <c r="G73" s="57"/>
      <c r="H73" s="31">
        <v>2</v>
      </c>
      <c r="I73" s="56"/>
      <c r="J73" s="63"/>
      <c r="K73" s="84"/>
      <c r="L73" s="86"/>
      <c r="M73" s="57"/>
    </row>
    <row r="74" spans="2:13" ht="12.75">
      <c r="B74" s="13">
        <f>B72+1</f>
        <v>49</v>
      </c>
      <c r="C74" s="29" t="s">
        <v>89</v>
      </c>
      <c r="D74" s="17" t="s">
        <v>68</v>
      </c>
      <c r="E74" s="29" t="s">
        <v>65</v>
      </c>
      <c r="F74" s="40">
        <v>390</v>
      </c>
      <c r="G74" s="69"/>
      <c r="H74" s="31">
        <v>700</v>
      </c>
      <c r="I74" s="56"/>
      <c r="J74" s="63">
        <v>16104</v>
      </c>
      <c r="K74" s="69"/>
      <c r="L74" s="78">
        <v>129.98</v>
      </c>
      <c r="M74" s="57"/>
    </row>
    <row r="75" spans="2:13" ht="12.75">
      <c r="B75" s="13">
        <f>B74+1</f>
        <v>50</v>
      </c>
      <c r="C75" s="29" t="s">
        <v>28</v>
      </c>
      <c r="D75" s="17" t="s">
        <v>69</v>
      </c>
      <c r="E75" s="29">
        <v>5</v>
      </c>
      <c r="F75" s="30">
        <v>1032</v>
      </c>
      <c r="G75" s="69"/>
      <c r="H75" s="31">
        <v>1854</v>
      </c>
      <c r="I75" s="56"/>
      <c r="J75" s="63">
        <v>41452</v>
      </c>
      <c r="K75" s="69"/>
      <c r="L75" s="78">
        <v>312.88</v>
      </c>
      <c r="M75" s="57"/>
    </row>
    <row r="76" spans="2:13" ht="12.75">
      <c r="B76" s="13">
        <f>B75+1</f>
        <v>51</v>
      </c>
      <c r="C76" s="29" t="s">
        <v>29</v>
      </c>
      <c r="D76" s="17" t="s">
        <v>69</v>
      </c>
      <c r="E76" s="29" t="s">
        <v>70</v>
      </c>
      <c r="F76" s="30">
        <v>257</v>
      </c>
      <c r="G76" s="70"/>
      <c r="H76" s="31">
        <v>589</v>
      </c>
      <c r="I76" s="56"/>
      <c r="J76" s="63">
        <v>12002</v>
      </c>
      <c r="K76" s="70"/>
      <c r="L76" s="78">
        <v>120.45</v>
      </c>
      <c r="M76" s="57"/>
    </row>
    <row r="77" spans="2:13" ht="12.75">
      <c r="B77" s="13"/>
      <c r="C77" s="88" t="s">
        <v>131</v>
      </c>
      <c r="D77" s="89"/>
      <c r="E77" s="90"/>
      <c r="F77" s="30">
        <v>2</v>
      </c>
      <c r="G77" s="57"/>
      <c r="H77" s="31">
        <v>22</v>
      </c>
      <c r="I77" s="56"/>
      <c r="J77" s="63"/>
      <c r="K77" s="80"/>
      <c r="L77" s="86"/>
      <c r="M77" s="57"/>
    </row>
    <row r="78" spans="2:13" ht="12.75">
      <c r="B78" s="13">
        <f>B76+1</f>
        <v>52</v>
      </c>
      <c r="C78" s="29" t="s">
        <v>30</v>
      </c>
      <c r="D78" s="17" t="s">
        <v>71</v>
      </c>
      <c r="E78" s="29" t="s">
        <v>72</v>
      </c>
      <c r="F78" s="30">
        <v>1154</v>
      </c>
      <c r="G78" s="69"/>
      <c r="H78" s="31">
        <v>1799</v>
      </c>
      <c r="I78" s="56"/>
      <c r="J78" s="63">
        <v>44163</v>
      </c>
      <c r="K78" s="69"/>
      <c r="L78" s="78">
        <v>328.87</v>
      </c>
      <c r="M78" s="57"/>
    </row>
    <row r="79" spans="2:13" ht="12.75">
      <c r="B79" s="13">
        <f>B78+1</f>
        <v>53</v>
      </c>
      <c r="C79" s="29" t="s">
        <v>32</v>
      </c>
      <c r="D79" s="17" t="s">
        <v>71</v>
      </c>
      <c r="E79" s="29" t="s">
        <v>74</v>
      </c>
      <c r="F79" s="30">
        <v>714</v>
      </c>
      <c r="G79" s="69"/>
      <c r="H79" s="31">
        <v>1304</v>
      </c>
      <c r="I79" s="56"/>
      <c r="J79" s="63">
        <v>31529</v>
      </c>
      <c r="K79" s="69"/>
      <c r="L79" s="78">
        <v>238.91</v>
      </c>
      <c r="M79" s="57"/>
    </row>
    <row r="80" spans="2:13" ht="12.75">
      <c r="B80" s="13">
        <f>B79+1</f>
        <v>54</v>
      </c>
      <c r="C80" s="29" t="s">
        <v>31</v>
      </c>
      <c r="D80" s="17" t="s">
        <v>71</v>
      </c>
      <c r="E80" s="29" t="s">
        <v>73</v>
      </c>
      <c r="F80" s="30">
        <v>462</v>
      </c>
      <c r="G80" s="69"/>
      <c r="H80" s="31">
        <v>635</v>
      </c>
      <c r="I80" s="56"/>
      <c r="J80" s="63">
        <v>16326</v>
      </c>
      <c r="K80" s="69"/>
      <c r="L80" s="78">
        <v>114.27</v>
      </c>
      <c r="M80" s="57"/>
    </row>
    <row r="81" spans="2:13" ht="12.75">
      <c r="B81" s="13">
        <f>B80+1</f>
        <v>55</v>
      </c>
      <c r="C81" s="29" t="s">
        <v>33</v>
      </c>
      <c r="D81" s="17" t="s">
        <v>71</v>
      </c>
      <c r="E81" s="29" t="s">
        <v>75</v>
      </c>
      <c r="F81" s="30">
        <v>527</v>
      </c>
      <c r="G81" s="69"/>
      <c r="H81" s="31">
        <v>856</v>
      </c>
      <c r="I81" s="56"/>
      <c r="J81" s="63">
        <v>18611</v>
      </c>
      <c r="K81" s="69"/>
      <c r="L81" s="78">
        <v>124.67</v>
      </c>
      <c r="M81" s="57"/>
    </row>
    <row r="82" spans="2:13" ht="12.75">
      <c r="B82" s="13">
        <f>B81+1</f>
        <v>56</v>
      </c>
      <c r="C82" s="29" t="s">
        <v>34</v>
      </c>
      <c r="D82" s="17" t="s">
        <v>76</v>
      </c>
      <c r="E82" s="29">
        <v>108</v>
      </c>
      <c r="F82" s="30">
        <v>990</v>
      </c>
      <c r="G82" s="69"/>
      <c r="H82" s="31">
        <v>1723</v>
      </c>
      <c r="I82" s="56"/>
      <c r="J82" s="63">
        <v>23654</v>
      </c>
      <c r="K82" s="69"/>
      <c r="L82" s="78">
        <v>257.05</v>
      </c>
      <c r="M82" s="57"/>
    </row>
    <row r="83" spans="2:13" ht="12.75">
      <c r="B83" s="13"/>
      <c r="C83" s="88" t="s">
        <v>132</v>
      </c>
      <c r="D83" s="89"/>
      <c r="E83" s="90"/>
      <c r="F83" s="30">
        <v>56</v>
      </c>
      <c r="G83" s="57"/>
      <c r="H83" s="31">
        <v>27</v>
      </c>
      <c r="I83" s="56"/>
      <c r="J83" s="63"/>
      <c r="K83" s="84"/>
      <c r="L83" s="86"/>
      <c r="M83" s="57"/>
    </row>
    <row r="84" spans="2:13" ht="12.75">
      <c r="B84" s="13">
        <f>B82+1</f>
        <v>57</v>
      </c>
      <c r="C84" s="29" t="s">
        <v>45</v>
      </c>
      <c r="D84" s="17" t="s">
        <v>76</v>
      </c>
      <c r="E84" s="29">
        <v>120</v>
      </c>
      <c r="F84" s="40">
        <v>497</v>
      </c>
      <c r="G84" s="70"/>
      <c r="H84" s="31">
        <v>992</v>
      </c>
      <c r="I84" s="56"/>
      <c r="J84" s="63">
        <v>30791</v>
      </c>
      <c r="K84" s="70"/>
      <c r="L84" s="78">
        <v>176.06</v>
      </c>
      <c r="M84" s="57"/>
    </row>
    <row r="85" spans="2:13" ht="12.75">
      <c r="B85" s="13"/>
      <c r="C85" s="88" t="s">
        <v>131</v>
      </c>
      <c r="D85" s="89"/>
      <c r="E85" s="90"/>
      <c r="F85" s="40">
        <v>20</v>
      </c>
      <c r="G85" s="59"/>
      <c r="H85" s="31">
        <v>52</v>
      </c>
      <c r="I85" s="56"/>
      <c r="J85" s="63"/>
      <c r="K85" s="80"/>
      <c r="L85" s="86"/>
      <c r="M85" s="57"/>
    </row>
    <row r="86" spans="2:13" ht="12.75">
      <c r="B86" s="13">
        <f>B84+1</f>
        <v>58</v>
      </c>
      <c r="C86" s="29" t="s">
        <v>87</v>
      </c>
      <c r="D86" s="17" t="s">
        <v>76</v>
      </c>
      <c r="E86" s="29">
        <v>124</v>
      </c>
      <c r="F86" s="40">
        <v>509</v>
      </c>
      <c r="G86" s="70"/>
      <c r="H86" s="31">
        <v>756</v>
      </c>
      <c r="I86" s="56"/>
      <c r="J86" s="63">
        <v>29490</v>
      </c>
      <c r="K86" s="70"/>
      <c r="L86" s="78">
        <v>195.25</v>
      </c>
      <c r="M86" s="57"/>
    </row>
    <row r="87" spans="2:13" ht="12.75">
      <c r="B87" s="13"/>
      <c r="C87" s="88" t="s">
        <v>131</v>
      </c>
      <c r="D87" s="89"/>
      <c r="E87" s="90"/>
      <c r="F87" s="40">
        <v>6</v>
      </c>
      <c r="G87" s="59"/>
      <c r="H87" s="31">
        <v>9</v>
      </c>
      <c r="I87" s="56"/>
      <c r="J87" s="63"/>
      <c r="K87" s="80"/>
      <c r="L87" s="86"/>
      <c r="M87" s="57"/>
    </row>
    <row r="88" spans="2:13" ht="12.75">
      <c r="B88" s="13">
        <f>B86+1</f>
        <v>59</v>
      </c>
      <c r="C88" s="29" t="s">
        <v>90</v>
      </c>
      <c r="D88" s="17" t="s">
        <v>76</v>
      </c>
      <c r="E88" s="29">
        <v>128</v>
      </c>
      <c r="F88" s="40">
        <v>475</v>
      </c>
      <c r="G88" s="70"/>
      <c r="H88" s="31">
        <v>865</v>
      </c>
      <c r="I88" s="56"/>
      <c r="J88" s="63">
        <v>29359</v>
      </c>
      <c r="K88" s="69"/>
      <c r="L88" s="78">
        <v>189.18</v>
      </c>
      <c r="M88" s="57"/>
    </row>
    <row r="89" spans="2:13" ht="12.75">
      <c r="B89" s="13">
        <f aca="true" t="shared" si="1" ref="B89:B95">B88+1</f>
        <v>60</v>
      </c>
      <c r="C89" s="29" t="s">
        <v>105</v>
      </c>
      <c r="D89" s="17" t="s">
        <v>76</v>
      </c>
      <c r="E89" s="29">
        <v>130</v>
      </c>
      <c r="F89" s="40">
        <v>515</v>
      </c>
      <c r="G89" s="70"/>
      <c r="H89" s="31">
        <v>766</v>
      </c>
      <c r="I89" s="56"/>
      <c r="J89" s="63">
        <v>26768</v>
      </c>
      <c r="K89" s="70"/>
      <c r="L89" s="78">
        <v>169.17</v>
      </c>
      <c r="M89" s="57"/>
    </row>
    <row r="90" spans="2:13" ht="12.75">
      <c r="B90" s="13">
        <f t="shared" si="1"/>
        <v>61</v>
      </c>
      <c r="C90" s="29" t="s">
        <v>35</v>
      </c>
      <c r="D90" s="17" t="s">
        <v>76</v>
      </c>
      <c r="E90" s="29">
        <v>110</v>
      </c>
      <c r="F90" s="30">
        <v>740</v>
      </c>
      <c r="G90" s="70"/>
      <c r="H90" s="31">
        <v>1346</v>
      </c>
      <c r="I90" s="56"/>
      <c r="J90" s="63">
        <v>32551</v>
      </c>
      <c r="K90" s="70"/>
      <c r="L90" s="78">
        <v>331.42</v>
      </c>
      <c r="M90" s="57"/>
    </row>
    <row r="91" spans="2:13" ht="12.75">
      <c r="B91" s="13">
        <f t="shared" si="1"/>
        <v>62</v>
      </c>
      <c r="C91" s="29" t="s">
        <v>36</v>
      </c>
      <c r="D91" s="17" t="s">
        <v>76</v>
      </c>
      <c r="E91" s="29">
        <v>114</v>
      </c>
      <c r="F91" s="30">
        <v>851</v>
      </c>
      <c r="G91" s="69"/>
      <c r="H91" s="31">
        <v>1337</v>
      </c>
      <c r="I91" s="56"/>
      <c r="J91" s="63">
        <v>30990</v>
      </c>
      <c r="K91" s="69"/>
      <c r="L91" s="78">
        <v>223.79</v>
      </c>
      <c r="M91" s="57"/>
    </row>
    <row r="92" spans="2:13" ht="12.75">
      <c r="B92" s="13">
        <f t="shared" si="1"/>
        <v>63</v>
      </c>
      <c r="C92" s="29" t="s">
        <v>37</v>
      </c>
      <c r="D92" s="17" t="s">
        <v>76</v>
      </c>
      <c r="E92" s="29">
        <v>118</v>
      </c>
      <c r="F92" s="32">
        <v>774</v>
      </c>
      <c r="G92" s="70"/>
      <c r="H92" s="31">
        <v>1224</v>
      </c>
      <c r="I92" s="56"/>
      <c r="J92" s="63">
        <v>28098</v>
      </c>
      <c r="K92" s="70"/>
      <c r="L92" s="78">
        <v>208.67</v>
      </c>
      <c r="M92" s="57"/>
    </row>
    <row r="93" spans="2:13" ht="12.75">
      <c r="B93" s="13">
        <f t="shared" si="1"/>
        <v>64</v>
      </c>
      <c r="C93" s="29" t="s">
        <v>38</v>
      </c>
      <c r="D93" s="17" t="s">
        <v>76</v>
      </c>
      <c r="E93" s="29">
        <v>122</v>
      </c>
      <c r="F93" s="30">
        <v>889</v>
      </c>
      <c r="G93" s="69"/>
      <c r="H93" s="31">
        <v>1232</v>
      </c>
      <c r="I93" s="56"/>
      <c r="J93" s="63">
        <v>31128</v>
      </c>
      <c r="K93" s="69"/>
      <c r="L93" s="78">
        <v>161.88</v>
      </c>
      <c r="M93" s="57"/>
    </row>
    <row r="94" spans="2:13" ht="12.75">
      <c r="B94" s="13">
        <f t="shared" si="1"/>
        <v>65</v>
      </c>
      <c r="C94" s="29" t="s">
        <v>39</v>
      </c>
      <c r="D94" s="17" t="s">
        <v>76</v>
      </c>
      <c r="E94" s="29">
        <v>126</v>
      </c>
      <c r="F94" s="30">
        <v>797</v>
      </c>
      <c r="G94" s="70"/>
      <c r="H94" s="31">
        <v>1502</v>
      </c>
      <c r="I94" s="56"/>
      <c r="J94" s="63">
        <v>30520</v>
      </c>
      <c r="K94" s="70"/>
      <c r="L94" s="78">
        <v>208.51</v>
      </c>
      <c r="M94" s="57"/>
    </row>
    <row r="95" spans="2:13" ht="12.75">
      <c r="B95" s="13">
        <f t="shared" si="1"/>
        <v>66</v>
      </c>
      <c r="C95" s="29" t="s">
        <v>41</v>
      </c>
      <c r="D95" s="17" t="s">
        <v>77</v>
      </c>
      <c r="E95" s="29" t="s">
        <v>79</v>
      </c>
      <c r="F95" s="30">
        <v>568</v>
      </c>
      <c r="G95" s="70"/>
      <c r="H95" s="31">
        <v>780</v>
      </c>
      <c r="I95" s="56"/>
      <c r="J95" s="63">
        <v>20589</v>
      </c>
      <c r="K95" s="70"/>
      <c r="L95" s="78">
        <v>127.47</v>
      </c>
      <c r="M95" s="57"/>
    </row>
    <row r="96" spans="2:13" ht="12.75">
      <c r="B96" s="13"/>
      <c r="C96" s="88" t="s">
        <v>131</v>
      </c>
      <c r="D96" s="89"/>
      <c r="E96" s="90"/>
      <c r="F96" s="47">
        <v>11</v>
      </c>
      <c r="G96" s="57"/>
      <c r="H96" s="31">
        <v>28</v>
      </c>
      <c r="I96" s="57"/>
      <c r="J96" s="62"/>
      <c r="K96" s="80"/>
      <c r="L96" s="87"/>
      <c r="M96" s="57"/>
    </row>
    <row r="97" spans="2:13" ht="12.75">
      <c r="B97" s="29">
        <f>B95+1</f>
        <v>67</v>
      </c>
      <c r="C97" s="53" t="s">
        <v>40</v>
      </c>
      <c r="D97" s="36" t="s">
        <v>77</v>
      </c>
      <c r="E97" s="24" t="s">
        <v>78</v>
      </c>
      <c r="F97" s="47">
        <v>330</v>
      </c>
      <c r="G97" s="71"/>
      <c r="H97" s="31">
        <v>150</v>
      </c>
      <c r="I97" s="57"/>
      <c r="J97" s="62">
        <v>13700</v>
      </c>
      <c r="K97" s="69"/>
      <c r="L97" s="79">
        <v>103.85</v>
      </c>
      <c r="M97" s="57"/>
    </row>
    <row r="98" spans="2:13" ht="12.75">
      <c r="B98" s="29">
        <f>B97+1</f>
        <v>68</v>
      </c>
      <c r="C98" s="29" t="s">
        <v>119</v>
      </c>
      <c r="D98" s="18" t="s">
        <v>116</v>
      </c>
      <c r="E98" s="53">
        <v>60</v>
      </c>
      <c r="F98" s="37">
        <v>221</v>
      </c>
      <c r="G98" s="72"/>
      <c r="H98" s="26">
        <v>1300</v>
      </c>
      <c r="I98" s="61"/>
      <c r="J98" s="64">
        <v>18420</v>
      </c>
      <c r="K98" s="70"/>
      <c r="L98" s="78">
        <v>356.03</v>
      </c>
      <c r="M98" s="67"/>
    </row>
    <row r="99" spans="2:13" ht="12.75">
      <c r="B99" s="29">
        <f>B98+1</f>
        <v>69</v>
      </c>
      <c r="C99" s="29" t="s">
        <v>120</v>
      </c>
      <c r="D99" s="18" t="s">
        <v>116</v>
      </c>
      <c r="E99" s="29">
        <v>62</v>
      </c>
      <c r="F99" s="47">
        <v>205</v>
      </c>
      <c r="G99" s="72"/>
      <c r="H99" s="31">
        <v>378</v>
      </c>
      <c r="I99" s="57"/>
      <c r="J99" s="62">
        <v>8862</v>
      </c>
      <c r="K99" s="70"/>
      <c r="L99" s="78">
        <v>129.15</v>
      </c>
      <c r="M99" s="65"/>
    </row>
    <row r="100" spans="2:13" ht="12.75">
      <c r="B100" s="29">
        <f>B99+1</f>
        <v>70</v>
      </c>
      <c r="C100" s="29" t="s">
        <v>128</v>
      </c>
      <c r="D100" s="18" t="s">
        <v>116</v>
      </c>
      <c r="E100" s="29">
        <v>64</v>
      </c>
      <c r="F100" s="30">
        <v>182</v>
      </c>
      <c r="G100" s="73"/>
      <c r="H100" s="31">
        <v>1007</v>
      </c>
      <c r="I100" s="57"/>
      <c r="J100" s="62">
        <v>21150</v>
      </c>
      <c r="K100" s="75"/>
      <c r="L100" s="78">
        <v>370.18</v>
      </c>
      <c r="M100" s="65"/>
    </row>
    <row r="101" spans="2:13" ht="13.5" thickBot="1">
      <c r="B101" s="29">
        <f>B100+1</f>
        <v>71</v>
      </c>
      <c r="C101" s="29" t="s">
        <v>129</v>
      </c>
      <c r="D101" s="18" t="s">
        <v>116</v>
      </c>
      <c r="E101" s="24">
        <v>68</v>
      </c>
      <c r="F101" s="25">
        <v>496</v>
      </c>
      <c r="G101" s="74"/>
      <c r="H101" s="26">
        <v>773</v>
      </c>
      <c r="I101" s="83"/>
      <c r="J101" s="63">
        <v>19520</v>
      </c>
      <c r="K101" s="76"/>
      <c r="L101" s="78">
        <v>328.89</v>
      </c>
      <c r="M101" s="66"/>
    </row>
    <row r="102" spans="2:13" ht="13.5" thickBot="1">
      <c r="B102" s="34"/>
      <c r="C102" s="21" t="s">
        <v>84</v>
      </c>
      <c r="D102" s="33"/>
      <c r="E102" s="34"/>
      <c r="F102" s="52">
        <f>SUM(F7:F101)-F9-F11-F13-F15-F17-F19-F40-F43-F38-F49-F51-F53-F45-F57-F59-F62-F64-F70-F73-F77-F83-F85-F96-F87</f>
        <v>52098</v>
      </c>
      <c r="G102" s="38">
        <f aca="true" t="shared" si="2" ref="G102:M102">SUM(G7:G101)-G9-G11-G13-G15-G17-G19-G40-G43-G38-G49-G51-G53-G45-G57-G59-G62-G64-G73-G77-G83-G85-G96</f>
        <v>0</v>
      </c>
      <c r="H102" s="38">
        <f>SUM(H7:H101)-H9-H11-H13-H15-H17-H19-H40-H43-H38-H49-H51-H53-H45-H57-H59-H62-H64-H70-H73-H77-H83-H85-H96-H87</f>
        <v>83387</v>
      </c>
      <c r="I102" s="38">
        <f t="shared" si="2"/>
        <v>0</v>
      </c>
      <c r="J102" s="52">
        <f>SUM(J7:J101)-J9-J11-J13-J15-J17-J19-J40-J43-J38-J49-J51-J53-J45-J57-J59-J62-J64-J70-J73-J77-J83-J85-J96-J87</f>
        <v>2135214</v>
      </c>
      <c r="K102" s="38">
        <f t="shared" si="2"/>
        <v>0</v>
      </c>
      <c r="L102" s="38">
        <f>SUM(L7:L101)-L9-L11-L13-L15-L17-L19-L40-L43-L38-L49-L51-L53-L45-L57-L59-L62-L64-L70-L73-L77-L83-L85-L96-L87</f>
        <v>17106.190000000006</v>
      </c>
      <c r="M102" s="38">
        <f t="shared" si="2"/>
        <v>0</v>
      </c>
    </row>
    <row r="103" spans="2:12" ht="26.25" customHeight="1">
      <c r="B103" s="35"/>
      <c r="C103" s="22"/>
      <c r="D103" s="35"/>
      <c r="E103" s="35"/>
      <c r="F103" s="23"/>
      <c r="G103" s="23"/>
      <c r="H103" s="23"/>
      <c r="I103" s="23"/>
      <c r="J103" s="23"/>
      <c r="K103" s="39"/>
      <c r="L103" s="39"/>
    </row>
    <row r="104" spans="2:10" ht="14.25">
      <c r="B104" s="2"/>
      <c r="C104" s="2"/>
      <c r="D104" s="2"/>
      <c r="E104" s="2"/>
      <c r="F104" s="2"/>
      <c r="G104" s="2"/>
      <c r="H104" s="2"/>
      <c r="I104" s="2"/>
      <c r="J104" s="2"/>
    </row>
  </sheetData>
  <sheetProtection/>
  <mergeCells count="29">
    <mergeCell ref="C2:J2"/>
    <mergeCell ref="L4:L5"/>
    <mergeCell ref="F4:F5"/>
    <mergeCell ref="H4:H5"/>
    <mergeCell ref="J4:J5"/>
    <mergeCell ref="C17:E17"/>
    <mergeCell ref="C19:E19"/>
    <mergeCell ref="C38:E38"/>
    <mergeCell ref="C40:E40"/>
    <mergeCell ref="C9:E9"/>
    <mergeCell ref="C11:E11"/>
    <mergeCell ref="C13:E13"/>
    <mergeCell ref="C15:E15"/>
    <mergeCell ref="C53:E53"/>
    <mergeCell ref="C57:E57"/>
    <mergeCell ref="C59:E59"/>
    <mergeCell ref="C43:E43"/>
    <mergeCell ref="C45:E45"/>
    <mergeCell ref="C49:E49"/>
    <mergeCell ref="C51:E51"/>
    <mergeCell ref="C77:E77"/>
    <mergeCell ref="C83:E83"/>
    <mergeCell ref="C85:E85"/>
    <mergeCell ref="C96:E96"/>
    <mergeCell ref="C87:E87"/>
    <mergeCell ref="C62:E62"/>
    <mergeCell ref="C64:E64"/>
    <mergeCell ref="C70:E70"/>
    <mergeCell ref="C73:E73"/>
  </mergeCells>
  <printOptions/>
  <pageMargins left="0.72" right="0.11" top="0.44" bottom="0.39" header="0.3" footer="0.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garipova.i</cp:lastModifiedBy>
  <cp:lastPrinted>2013-01-30T05:02:25Z</cp:lastPrinted>
  <dcterms:created xsi:type="dcterms:W3CDTF">2012-02-17T11:01:08Z</dcterms:created>
  <dcterms:modified xsi:type="dcterms:W3CDTF">2013-01-30T07:43:21Z</dcterms:modified>
  <cp:category/>
  <cp:version/>
  <cp:contentType/>
  <cp:contentStatus/>
</cp:coreProperties>
</file>